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30" windowWidth="11355" windowHeight="4875" tabRatio="598" firstSheet="13" activeTab="15"/>
  </bookViews>
  <sheets>
    <sheet name="CRD498-512" sheetId="1" r:id="rId1"/>
    <sheet name="CRD 513-524" sheetId="2" r:id="rId2"/>
    <sheet name="CRD 525-530" sheetId="3" r:id="rId3"/>
    <sheet name="CRD 531-534" sheetId="4" r:id="rId4"/>
    <sheet name="CRD 535-541" sheetId="5" r:id="rId5"/>
    <sheet name="535-542_30 min" sheetId="6" r:id="rId6"/>
    <sheet name="535-542_60min" sheetId="7" r:id="rId7"/>
    <sheet name="CRD 543-547_0min" sheetId="10" r:id="rId8"/>
    <sheet name="CRD 543-547_30min" sheetId="11" r:id="rId9"/>
    <sheet name="CRD 548-553_0min" sheetId="8" r:id="rId10"/>
    <sheet name="CRD 548-553_30min" sheetId="9" r:id="rId11"/>
    <sheet name="CRD 554-565_30min" sheetId="12" r:id="rId12"/>
    <sheet name="CRD566-569" sheetId="16" r:id="rId13"/>
    <sheet name="CRD570-585 except577" sheetId="13" r:id="rId14"/>
    <sheet name="CRD587-591" sheetId="15" r:id="rId15"/>
    <sheet name="CRD592-598,434 B2,577,586" sheetId="14" r:id="rId16"/>
    <sheet name="CRD659-672" sheetId="17" r:id="rId17"/>
    <sheet name="CRD673-675" sheetId="18" r:id="rId18"/>
  </sheets>
  <calcPr calcId="144525"/>
</workbook>
</file>

<file path=xl/calcChain.xml><?xml version="1.0" encoding="utf-8"?>
<calcChain xmlns="http://schemas.openxmlformats.org/spreadsheetml/2006/main">
  <c r="Q30" i="18" l="1"/>
  <c r="P30" i="18"/>
  <c r="O30" i="18"/>
  <c r="O29" i="18"/>
  <c r="Q29" i="18"/>
  <c r="P29" i="18"/>
  <c r="AG29" i="18"/>
  <c r="AF29" i="18"/>
  <c r="AJ29" i="18" s="1"/>
  <c r="Y29" i="18"/>
  <c r="X29" i="18"/>
  <c r="AB29" i="18" s="1"/>
  <c r="T29" i="18"/>
  <c r="AG28" i="18"/>
  <c r="AF28" i="18"/>
  <c r="AJ28" i="18" s="1"/>
  <c r="Y28" i="18"/>
  <c r="X28" i="18"/>
  <c r="AB28" i="18" s="1"/>
  <c r="Q28" i="18"/>
  <c r="P28" i="18"/>
  <c r="T28" i="18" s="1"/>
  <c r="O28" i="18"/>
  <c r="AG27" i="18"/>
  <c r="AF27" i="18"/>
  <c r="AJ27" i="18" s="1"/>
  <c r="Y27" i="18"/>
  <c r="X27" i="18"/>
  <c r="AB27" i="18" s="1"/>
  <c r="Q27" i="18"/>
  <c r="P27" i="18"/>
  <c r="T27" i="18" s="1"/>
  <c r="O27" i="18"/>
  <c r="AG26" i="18"/>
  <c r="AF26" i="18"/>
  <c r="AJ26" i="18" s="1"/>
  <c r="Y26" i="18"/>
  <c r="X26" i="18"/>
  <c r="AB26" i="18" s="1"/>
  <c r="Q26" i="18"/>
  <c r="P26" i="18"/>
  <c r="T26" i="18" s="1"/>
  <c r="O26" i="18"/>
  <c r="Q41" i="17"/>
  <c r="P41" i="17"/>
  <c r="Q40" i="17"/>
  <c r="T40" i="17" s="1"/>
  <c r="P40" i="17"/>
  <c r="T41" i="17"/>
  <c r="AG40" i="17"/>
  <c r="AF40" i="17"/>
  <c r="AJ40" i="17" s="1"/>
  <c r="Y40" i="17"/>
  <c r="X40" i="17"/>
  <c r="AB40" i="17" s="1"/>
  <c r="O40" i="17"/>
  <c r="AG39" i="17"/>
  <c r="AF39" i="17"/>
  <c r="AJ39" i="17" s="1"/>
  <c r="Y39" i="17"/>
  <c r="X39" i="17"/>
  <c r="AB39" i="17" s="1"/>
  <c r="Q39" i="17"/>
  <c r="P39" i="17"/>
  <c r="T39" i="17" s="1"/>
  <c r="O39" i="17"/>
  <c r="AG38" i="17"/>
  <c r="AF38" i="17"/>
  <c r="Y38" i="17"/>
  <c r="X38" i="17"/>
  <c r="Q38" i="17"/>
  <c r="P38" i="17"/>
  <c r="O38" i="17"/>
  <c r="AG37" i="17"/>
  <c r="AF37" i="17"/>
  <c r="AJ37" i="17" s="1"/>
  <c r="Y37" i="17"/>
  <c r="X37" i="17"/>
  <c r="AB37" i="17" s="1"/>
  <c r="Q37" i="17"/>
  <c r="P37" i="17"/>
  <c r="T37" i="17" s="1"/>
  <c r="O37" i="17"/>
  <c r="AG36" i="17"/>
  <c r="AF36" i="17"/>
  <c r="Y36" i="17"/>
  <c r="X36" i="17"/>
  <c r="Q36" i="17"/>
  <c r="P36" i="17"/>
  <c r="O36" i="17"/>
  <c r="AG35" i="17"/>
  <c r="AF35" i="17"/>
  <c r="AJ35" i="17" s="1"/>
  <c r="Y35" i="17"/>
  <c r="X35" i="17"/>
  <c r="AB35" i="17" s="1"/>
  <c r="Q35" i="17"/>
  <c r="P35" i="17"/>
  <c r="T35" i="17" s="1"/>
  <c r="O35" i="17"/>
  <c r="AG34" i="17"/>
  <c r="AF34" i="17"/>
  <c r="Y34" i="17"/>
  <c r="X34" i="17"/>
  <c r="Q34" i="17"/>
  <c r="P34" i="17"/>
  <c r="O34" i="17"/>
  <c r="AG33" i="17"/>
  <c r="AF33" i="17"/>
  <c r="AJ33" i="17" s="1"/>
  <c r="Y33" i="17"/>
  <c r="X33" i="17"/>
  <c r="AB33" i="17" s="1"/>
  <c r="Q33" i="17"/>
  <c r="P33" i="17"/>
  <c r="T33" i="17" s="1"/>
  <c r="O33" i="17"/>
  <c r="AG32" i="17"/>
  <c r="AF32" i="17"/>
  <c r="Y32" i="17"/>
  <c r="X32" i="17"/>
  <c r="Q32" i="17"/>
  <c r="P32" i="17"/>
  <c r="O32" i="17"/>
  <c r="AG31" i="17"/>
  <c r="AF31" i="17"/>
  <c r="AJ31" i="17" s="1"/>
  <c r="Y31" i="17"/>
  <c r="X31" i="17"/>
  <c r="AB31" i="17" s="1"/>
  <c r="Q31" i="17"/>
  <c r="P31" i="17"/>
  <c r="T31" i="17" s="1"/>
  <c r="O31" i="17"/>
  <c r="AG30" i="17"/>
  <c r="AF30" i="17"/>
  <c r="Y30" i="17"/>
  <c r="X30" i="17"/>
  <c r="Q30" i="17"/>
  <c r="P30" i="17"/>
  <c r="O30" i="17"/>
  <c r="AG29" i="17"/>
  <c r="AF29" i="17"/>
  <c r="AJ29" i="17" s="1"/>
  <c r="Y29" i="17"/>
  <c r="X29" i="17"/>
  <c r="AB29" i="17" s="1"/>
  <c r="Q29" i="17"/>
  <c r="P29" i="17"/>
  <c r="T29" i="17" s="1"/>
  <c r="O29" i="17"/>
  <c r="AG28" i="17"/>
  <c r="AF28" i="17"/>
  <c r="Y28" i="17"/>
  <c r="X28" i="17"/>
  <c r="Q28" i="17"/>
  <c r="P28" i="17"/>
  <c r="O28" i="17"/>
  <c r="AG27" i="17"/>
  <c r="AF27" i="17"/>
  <c r="AJ27" i="17" s="1"/>
  <c r="Y27" i="17"/>
  <c r="X27" i="17"/>
  <c r="AB27" i="17" s="1"/>
  <c r="Q27" i="17"/>
  <c r="P27" i="17"/>
  <c r="T27" i="17" s="1"/>
  <c r="O27" i="17"/>
  <c r="AG26" i="17"/>
  <c r="AF26" i="17"/>
  <c r="Y26" i="17"/>
  <c r="X26" i="17"/>
  <c r="Q26" i="17"/>
  <c r="P26" i="17"/>
  <c r="O26" i="17"/>
  <c r="Q29" i="16"/>
  <c r="Q31" i="16"/>
  <c r="P31" i="16"/>
  <c r="R31" i="16" s="1"/>
  <c r="Q30" i="16"/>
  <c r="P30" i="16"/>
  <c r="O30" i="16"/>
  <c r="O31" i="16"/>
  <c r="T31" i="16"/>
  <c r="AG30" i="16"/>
  <c r="AF30" i="16"/>
  <c r="Y30" i="16"/>
  <c r="X30" i="16"/>
  <c r="T30" i="16"/>
  <c r="AG29" i="16"/>
  <c r="AF29" i="16"/>
  <c r="AJ29" i="16" s="1"/>
  <c r="Y29" i="16"/>
  <c r="X29" i="16"/>
  <c r="AB29" i="16" s="1"/>
  <c r="P29" i="16"/>
  <c r="O29" i="16"/>
  <c r="AG28" i="16"/>
  <c r="AF28" i="16"/>
  <c r="AJ28" i="16" s="1"/>
  <c r="Y28" i="16"/>
  <c r="X28" i="16"/>
  <c r="AB28" i="16" s="1"/>
  <c r="Q28" i="16"/>
  <c r="P28" i="16"/>
  <c r="T28" i="16" s="1"/>
  <c r="O28" i="16"/>
  <c r="AG27" i="16"/>
  <c r="AF27" i="16"/>
  <c r="Y27" i="16"/>
  <c r="X27" i="16"/>
  <c r="Q27" i="16"/>
  <c r="P27" i="16"/>
  <c r="O27" i="16"/>
  <c r="AG26" i="16"/>
  <c r="AF26" i="16"/>
  <c r="AJ26" i="16" s="1"/>
  <c r="Y26" i="16"/>
  <c r="X26" i="16"/>
  <c r="AB26" i="16" s="1"/>
  <c r="Q26" i="16"/>
  <c r="P26" i="16"/>
  <c r="T26" i="16" s="1"/>
  <c r="O26" i="16"/>
  <c r="O31" i="15"/>
  <c r="Q32" i="15"/>
  <c r="P32" i="15"/>
  <c r="T32" i="15" s="1"/>
  <c r="O32" i="15"/>
  <c r="Q31" i="15"/>
  <c r="P31" i="15"/>
  <c r="AG30" i="15"/>
  <c r="AF30" i="15"/>
  <c r="Y30" i="15"/>
  <c r="X30" i="15"/>
  <c r="Q30" i="15"/>
  <c r="P30" i="15"/>
  <c r="O30" i="15"/>
  <c r="AG29" i="15"/>
  <c r="AF29" i="15"/>
  <c r="AJ29" i="15" s="1"/>
  <c r="Y29" i="15"/>
  <c r="X29" i="15"/>
  <c r="AB29" i="15" s="1"/>
  <c r="Q29" i="15"/>
  <c r="P29" i="15"/>
  <c r="T29" i="15" s="1"/>
  <c r="O29" i="15"/>
  <c r="AG28" i="15"/>
  <c r="AF28" i="15"/>
  <c r="Y28" i="15"/>
  <c r="X28" i="15"/>
  <c r="Q28" i="15"/>
  <c r="P28" i="15"/>
  <c r="O28" i="15"/>
  <c r="AG27" i="15"/>
  <c r="AF27" i="15"/>
  <c r="AJ27" i="15" s="1"/>
  <c r="Y27" i="15"/>
  <c r="X27" i="15"/>
  <c r="AB27" i="15" s="1"/>
  <c r="Q27" i="15"/>
  <c r="P27" i="15"/>
  <c r="T27" i="15" s="1"/>
  <c r="O27" i="15"/>
  <c r="AG26" i="15"/>
  <c r="AF26" i="15"/>
  <c r="Y26" i="15"/>
  <c r="X26" i="15"/>
  <c r="Q26" i="15"/>
  <c r="P26" i="15"/>
  <c r="O26" i="15"/>
  <c r="AF35" i="13"/>
  <c r="AG35" i="13"/>
  <c r="AF36" i="13"/>
  <c r="AG36" i="13"/>
  <c r="AF37" i="13"/>
  <c r="AG37" i="13"/>
  <c r="AF38" i="13"/>
  <c r="AG38" i="13"/>
  <c r="AF39" i="13"/>
  <c r="AG39" i="13"/>
  <c r="AF40" i="13"/>
  <c r="AG40" i="13"/>
  <c r="AG34" i="13"/>
  <c r="AF34" i="13"/>
  <c r="AF27" i="13"/>
  <c r="AG27" i="13"/>
  <c r="AF28" i="13"/>
  <c r="AG28" i="13"/>
  <c r="AF29" i="13"/>
  <c r="AG29" i="13"/>
  <c r="AF30" i="13"/>
  <c r="AG30" i="13"/>
  <c r="AF31" i="13"/>
  <c r="AG31" i="13"/>
  <c r="AF32" i="13"/>
  <c r="AG32" i="13"/>
  <c r="AF33" i="13"/>
  <c r="AG33" i="13"/>
  <c r="AG26" i="13"/>
  <c r="AF26" i="13"/>
  <c r="AF35" i="14"/>
  <c r="AG35" i="14"/>
  <c r="AJ35" i="14" s="1"/>
  <c r="AG34" i="14"/>
  <c r="AF34" i="14"/>
  <c r="AJ34" i="14" s="1"/>
  <c r="AF27" i="14"/>
  <c r="AG27" i="14"/>
  <c r="AF28" i="14"/>
  <c r="AG28" i="14"/>
  <c r="AF29" i="14"/>
  <c r="AG29" i="14"/>
  <c r="AF30" i="14"/>
  <c r="AG30" i="14"/>
  <c r="AF31" i="14"/>
  <c r="AG31" i="14"/>
  <c r="AF32" i="14"/>
  <c r="AG32" i="14"/>
  <c r="AF33" i="14"/>
  <c r="AG33" i="14"/>
  <c r="AJ33" i="14" s="1"/>
  <c r="AG26" i="14"/>
  <c r="AF26" i="14"/>
  <c r="P27" i="14"/>
  <c r="Q37" i="14"/>
  <c r="P37" i="14"/>
  <c r="O37" i="14"/>
  <c r="O36" i="14"/>
  <c r="T37" i="14"/>
  <c r="Q36" i="14"/>
  <c r="P36" i="14"/>
  <c r="T36" i="14" s="1"/>
  <c r="Y35" i="14"/>
  <c r="X35" i="14"/>
  <c r="Q35" i="14"/>
  <c r="P35" i="14"/>
  <c r="O35" i="14"/>
  <c r="Y34" i="14"/>
  <c r="X34" i="14"/>
  <c r="Q34" i="14"/>
  <c r="P34" i="14"/>
  <c r="O34" i="14"/>
  <c r="Y33" i="14"/>
  <c r="X33" i="14"/>
  <c r="Q33" i="14"/>
  <c r="P33" i="14"/>
  <c r="O33" i="14"/>
  <c r="AJ32" i="14"/>
  <c r="Y32" i="14"/>
  <c r="X32" i="14"/>
  <c r="Q32" i="14"/>
  <c r="P32" i="14"/>
  <c r="O32" i="14"/>
  <c r="AJ31" i="14"/>
  <c r="Y31" i="14"/>
  <c r="X31" i="14"/>
  <c r="Q31" i="14"/>
  <c r="P31" i="14"/>
  <c r="O31" i="14"/>
  <c r="AJ30" i="14"/>
  <c r="Y30" i="14"/>
  <c r="X30" i="14"/>
  <c r="Q30" i="14"/>
  <c r="P30" i="14"/>
  <c r="O30" i="14"/>
  <c r="AJ29" i="14"/>
  <c r="Y29" i="14"/>
  <c r="X29" i="14"/>
  <c r="Q29" i="14"/>
  <c r="P29" i="14"/>
  <c r="T29" i="14" s="1"/>
  <c r="O29" i="14"/>
  <c r="AJ28" i="14"/>
  <c r="Y28" i="14"/>
  <c r="X28" i="14"/>
  <c r="AB28" i="14" s="1"/>
  <c r="Q28" i="14"/>
  <c r="P28" i="14"/>
  <c r="T28" i="14" s="1"/>
  <c r="O28" i="14"/>
  <c r="AJ27" i="14"/>
  <c r="Y27" i="14"/>
  <c r="X27" i="14"/>
  <c r="AB27" i="14" s="1"/>
  <c r="Q27" i="14"/>
  <c r="T27" i="14"/>
  <c r="O27" i="14"/>
  <c r="AJ26" i="14"/>
  <c r="Y26" i="14"/>
  <c r="X26" i="14"/>
  <c r="AB26" i="14" s="1"/>
  <c r="Q26" i="14"/>
  <c r="P26" i="14"/>
  <c r="T26" i="14" s="1"/>
  <c r="O26" i="14"/>
  <c r="AJ40" i="13"/>
  <c r="AJ39" i="13"/>
  <c r="AJ38" i="13"/>
  <c r="AJ37" i="13"/>
  <c r="AJ36" i="13"/>
  <c r="AJ35" i="13"/>
  <c r="AJ34" i="13"/>
  <c r="AJ33" i="13"/>
  <c r="AJ32" i="13"/>
  <c r="AJ31" i="13"/>
  <c r="AJ30" i="13"/>
  <c r="AJ29" i="13"/>
  <c r="AJ28" i="13"/>
  <c r="AJ27" i="13"/>
  <c r="AJ26" i="13"/>
  <c r="X35" i="13"/>
  <c r="Y35" i="13"/>
  <c r="X36" i="13"/>
  <c r="Y36" i="13"/>
  <c r="X37" i="13"/>
  <c r="AB37" i="13" s="1"/>
  <c r="Y37" i="13"/>
  <c r="X38" i="13"/>
  <c r="Y38" i="13"/>
  <c r="X39" i="13"/>
  <c r="AB39" i="13" s="1"/>
  <c r="Y39" i="13"/>
  <c r="X40" i="13"/>
  <c r="Y40" i="13"/>
  <c r="Y34" i="13"/>
  <c r="X34" i="13"/>
  <c r="X27" i="13"/>
  <c r="Y27" i="13"/>
  <c r="X28" i="13"/>
  <c r="Y28" i="13"/>
  <c r="X29" i="13"/>
  <c r="AB29" i="13" s="1"/>
  <c r="Y29" i="13"/>
  <c r="X30" i="13"/>
  <c r="Y30" i="13"/>
  <c r="X31" i="13"/>
  <c r="AB31" i="13" s="1"/>
  <c r="Y31" i="13"/>
  <c r="X32" i="13"/>
  <c r="Y32" i="13"/>
  <c r="X33" i="13"/>
  <c r="AB33" i="13" s="1"/>
  <c r="Y33" i="13"/>
  <c r="Y26" i="13"/>
  <c r="X26" i="13"/>
  <c r="AB40" i="13"/>
  <c r="AB38" i="13"/>
  <c r="AB36" i="13"/>
  <c r="AB35" i="13"/>
  <c r="AB34" i="13"/>
  <c r="AB32" i="13"/>
  <c r="AB30" i="13"/>
  <c r="AB28" i="13"/>
  <c r="AB27" i="13"/>
  <c r="AB26" i="13"/>
  <c r="Q42" i="13"/>
  <c r="P42" i="13"/>
  <c r="T42" i="13" s="1"/>
  <c r="U42" i="13" s="1"/>
  <c r="O42" i="13"/>
  <c r="O35" i="13"/>
  <c r="P35" i="13"/>
  <c r="T35" i="13" s="1"/>
  <c r="U35" i="13" s="1"/>
  <c r="Q35" i="13"/>
  <c r="R35" i="13"/>
  <c r="S35" i="13" s="1"/>
  <c r="O36" i="13"/>
  <c r="P36" i="13"/>
  <c r="T36" i="13" s="1"/>
  <c r="U36" i="13" s="1"/>
  <c r="Q36" i="13"/>
  <c r="R36" i="13"/>
  <c r="S36" i="13" s="1"/>
  <c r="O37" i="13"/>
  <c r="P37" i="13"/>
  <c r="T37" i="13" s="1"/>
  <c r="U37" i="13" s="1"/>
  <c r="Q37" i="13"/>
  <c r="R37" i="13"/>
  <c r="S37" i="13" s="1"/>
  <c r="O38" i="13"/>
  <c r="P38" i="13"/>
  <c r="T38" i="13" s="1"/>
  <c r="U38" i="13" s="1"/>
  <c r="Q38" i="13"/>
  <c r="R38" i="13"/>
  <c r="S38" i="13" s="1"/>
  <c r="O39" i="13"/>
  <c r="P39" i="13"/>
  <c r="T39" i="13" s="1"/>
  <c r="U39" i="13" s="1"/>
  <c r="Q39" i="13"/>
  <c r="R39" i="13"/>
  <c r="S39" i="13" s="1"/>
  <c r="O40" i="13"/>
  <c r="P40" i="13"/>
  <c r="T40" i="13" s="1"/>
  <c r="U40" i="13" s="1"/>
  <c r="Q40" i="13"/>
  <c r="R40" i="13"/>
  <c r="S40" i="13" s="1"/>
  <c r="O41" i="13"/>
  <c r="P41" i="13"/>
  <c r="T41" i="13" s="1"/>
  <c r="U41" i="13" s="1"/>
  <c r="Q41" i="13"/>
  <c r="R41" i="13"/>
  <c r="S41" i="13" s="1"/>
  <c r="R42" i="13"/>
  <c r="S42" i="13" s="1"/>
  <c r="Q34" i="13"/>
  <c r="P34" i="13"/>
  <c r="T34" i="13" s="1"/>
  <c r="O34" i="13"/>
  <c r="O27" i="13"/>
  <c r="P27" i="13"/>
  <c r="T27" i="13" s="1"/>
  <c r="Q27" i="13"/>
  <c r="O28" i="13"/>
  <c r="P28" i="13"/>
  <c r="T28" i="13" s="1"/>
  <c r="Q28" i="13"/>
  <c r="O29" i="13"/>
  <c r="P29" i="13"/>
  <c r="T29" i="13" s="1"/>
  <c r="Q29" i="13"/>
  <c r="O30" i="13"/>
  <c r="P30" i="13"/>
  <c r="T30" i="13" s="1"/>
  <c r="Q30" i="13"/>
  <c r="O31" i="13"/>
  <c r="P31" i="13"/>
  <c r="T31" i="13" s="1"/>
  <c r="Q31" i="13"/>
  <c r="O32" i="13"/>
  <c r="P32" i="13"/>
  <c r="T32" i="13" s="1"/>
  <c r="Q32" i="13"/>
  <c r="O33" i="13"/>
  <c r="P33" i="13"/>
  <c r="T33" i="13" s="1"/>
  <c r="Q33" i="13"/>
  <c r="O26" i="13"/>
  <c r="Q26" i="13"/>
  <c r="R26" i="13" s="1"/>
  <c r="S26" i="13" s="1"/>
  <c r="P26" i="13"/>
  <c r="T26" i="13" s="1"/>
  <c r="U26" i="13" s="1"/>
  <c r="U31" i="13" l="1"/>
  <c r="R33" i="13"/>
  <c r="S33" i="13" s="1"/>
  <c r="R31" i="13"/>
  <c r="S31" i="13" s="1"/>
  <c r="R29" i="13"/>
  <c r="S29" i="13" s="1"/>
  <c r="R27" i="13"/>
  <c r="S27" i="13" s="1"/>
  <c r="AB29" i="14"/>
  <c r="T30" i="14"/>
  <c r="AB30" i="14"/>
  <c r="T31" i="14"/>
  <c r="AB31" i="14"/>
  <c r="T32" i="14"/>
  <c r="U31" i="16"/>
  <c r="R34" i="13"/>
  <c r="S34" i="13" s="1"/>
  <c r="R32" i="13"/>
  <c r="S32" i="13" s="1"/>
  <c r="R30" i="13"/>
  <c r="S30" i="13" s="1"/>
  <c r="R28" i="13"/>
  <c r="S28" i="13" s="1"/>
  <c r="AB32" i="14"/>
  <c r="T33" i="14"/>
  <c r="AB33" i="14"/>
  <c r="T34" i="14"/>
  <c r="AB34" i="14"/>
  <c r="T35" i="14"/>
  <c r="AB35" i="14"/>
  <c r="T26" i="15"/>
  <c r="AB26" i="15"/>
  <c r="AJ26" i="15"/>
  <c r="T28" i="15"/>
  <c r="AB28" i="15"/>
  <c r="AJ28" i="15"/>
  <c r="T30" i="15"/>
  <c r="AB30" i="15"/>
  <c r="AJ30" i="15"/>
  <c r="T31" i="15"/>
  <c r="T27" i="16"/>
  <c r="AB27" i="16"/>
  <c r="AJ27" i="16"/>
  <c r="T29" i="16"/>
  <c r="AB30" i="16"/>
  <c r="AJ30" i="16"/>
  <c r="T26" i="17"/>
  <c r="AB26" i="17"/>
  <c r="AJ26" i="17"/>
  <c r="T28" i="17"/>
  <c r="AB28" i="17"/>
  <c r="AJ28" i="17"/>
  <c r="T30" i="17"/>
  <c r="AB30" i="17"/>
  <c r="AJ30" i="17"/>
  <c r="T32" i="17"/>
  <c r="AB32" i="17"/>
  <c r="AJ32" i="17"/>
  <c r="T34" i="17"/>
  <c r="AB34" i="17"/>
  <c r="AJ34" i="17"/>
  <c r="T36" i="17"/>
  <c r="AB36" i="17"/>
  <c r="AJ36" i="17"/>
  <c r="T38" i="17"/>
  <c r="AB38" i="17"/>
  <c r="AJ38" i="17"/>
  <c r="R26" i="18"/>
  <c r="S26" i="18" s="1"/>
  <c r="Z26" i="18"/>
  <c r="AH26" i="18"/>
  <c r="AI26" i="18" s="1"/>
  <c r="R27" i="18"/>
  <c r="Z27" i="18"/>
  <c r="AA27" i="18" s="1"/>
  <c r="AH27" i="18"/>
  <c r="R28" i="18"/>
  <c r="S28" i="18" s="1"/>
  <c r="Z28" i="18"/>
  <c r="AH28" i="18"/>
  <c r="AI28" i="18" s="1"/>
  <c r="R29" i="18"/>
  <c r="S29" i="18" s="1"/>
  <c r="Z29" i="18"/>
  <c r="AA29" i="18" s="1"/>
  <c r="AH29" i="18"/>
  <c r="AI29" i="18" s="1"/>
  <c r="R26" i="17"/>
  <c r="Z26" i="17"/>
  <c r="AH26" i="17"/>
  <c r="R27" i="17"/>
  <c r="Z27" i="17"/>
  <c r="AH27" i="17"/>
  <c r="R28" i="17"/>
  <c r="Z28" i="17"/>
  <c r="AH28" i="17"/>
  <c r="R29" i="17"/>
  <c r="Z29" i="17"/>
  <c r="AH29" i="17"/>
  <c r="R30" i="17"/>
  <c r="Z30" i="17"/>
  <c r="AH30" i="17"/>
  <c r="R31" i="17"/>
  <c r="Z31" i="17"/>
  <c r="AH31" i="17"/>
  <c r="R32" i="17"/>
  <c r="Z32" i="17"/>
  <c r="AH32" i="17"/>
  <c r="R33" i="17"/>
  <c r="Z33" i="17"/>
  <c r="AH33" i="17"/>
  <c r="R34" i="17"/>
  <c r="Z34" i="17"/>
  <c r="AH34" i="17"/>
  <c r="R35" i="17"/>
  <c r="Z35" i="17"/>
  <c r="AH35" i="17"/>
  <c r="R36" i="17"/>
  <c r="Z36" i="17"/>
  <c r="AH36" i="17"/>
  <c r="R37" i="17"/>
  <c r="Z37" i="17"/>
  <c r="AH37" i="17"/>
  <c r="R38" i="17"/>
  <c r="Z38" i="17"/>
  <c r="AH38" i="17"/>
  <c r="R39" i="17"/>
  <c r="Z39" i="17"/>
  <c r="AH39" i="17"/>
  <c r="R40" i="17"/>
  <c r="S40" i="17" s="1"/>
  <c r="Z40" i="17"/>
  <c r="AH40" i="17"/>
  <c r="R41" i="17"/>
  <c r="S41" i="17" s="1"/>
  <c r="R26" i="16"/>
  <c r="S26" i="16" s="1"/>
  <c r="Z26" i="16"/>
  <c r="AH26" i="16"/>
  <c r="AI26" i="16" s="1"/>
  <c r="R27" i="16"/>
  <c r="Z27" i="16"/>
  <c r="AA27" i="16" s="1"/>
  <c r="AH27" i="16"/>
  <c r="R28" i="16"/>
  <c r="S28" i="16" s="1"/>
  <c r="Z28" i="16"/>
  <c r="AH28" i="16"/>
  <c r="AI28" i="16" s="1"/>
  <c r="Z29" i="16"/>
  <c r="AH29" i="16"/>
  <c r="AI29" i="16" s="1"/>
  <c r="R30" i="16"/>
  <c r="Z30" i="16"/>
  <c r="AA30" i="16" s="1"/>
  <c r="AH30" i="16"/>
  <c r="AI30" i="16" s="1"/>
  <c r="R26" i="15"/>
  <c r="S26" i="15" s="1"/>
  <c r="Z26" i="15"/>
  <c r="AH26" i="15"/>
  <c r="AI26" i="15" s="1"/>
  <c r="R27" i="15"/>
  <c r="Z27" i="15"/>
  <c r="AA27" i="15" s="1"/>
  <c r="AH27" i="15"/>
  <c r="R28" i="15"/>
  <c r="S28" i="15" s="1"/>
  <c r="Z28" i="15"/>
  <c r="AH28" i="15"/>
  <c r="AI28" i="15" s="1"/>
  <c r="R29" i="15"/>
  <c r="Z29" i="15"/>
  <c r="AA29" i="15" s="1"/>
  <c r="AH29" i="15"/>
  <c r="R30" i="15"/>
  <c r="S30" i="15" s="1"/>
  <c r="Z30" i="15"/>
  <c r="AH30" i="15"/>
  <c r="AI30" i="15" s="1"/>
  <c r="R31" i="15"/>
  <c r="S31" i="15" s="1"/>
  <c r="R32" i="15"/>
  <c r="S32" i="15" s="1"/>
  <c r="R26" i="14"/>
  <c r="Z26" i="14"/>
  <c r="AH26" i="14"/>
  <c r="R27" i="14"/>
  <c r="Z27" i="14"/>
  <c r="AH27" i="14"/>
  <c r="R28" i="14"/>
  <c r="Z28" i="14"/>
  <c r="AH28" i="14"/>
  <c r="R29" i="14"/>
  <c r="Z29" i="14"/>
  <c r="AH29" i="14"/>
  <c r="R30" i="14"/>
  <c r="Z30" i="14"/>
  <c r="AA30" i="14" s="1"/>
  <c r="AH30" i="14"/>
  <c r="R31" i="14"/>
  <c r="S31" i="14" s="1"/>
  <c r="Z31" i="14"/>
  <c r="AH31" i="14"/>
  <c r="AI31" i="14" s="1"/>
  <c r="R32" i="14"/>
  <c r="Z32" i="14"/>
  <c r="AA32" i="14" s="1"/>
  <c r="AH32" i="14"/>
  <c r="R33" i="14"/>
  <c r="S33" i="14" s="1"/>
  <c r="Z33" i="14"/>
  <c r="AH33" i="14"/>
  <c r="AI33" i="14" s="1"/>
  <c r="R34" i="14"/>
  <c r="Z34" i="14"/>
  <c r="AA34" i="14" s="1"/>
  <c r="AH34" i="14"/>
  <c r="R35" i="14"/>
  <c r="S35" i="14" s="1"/>
  <c r="Z35" i="14"/>
  <c r="AH35" i="14"/>
  <c r="AI35" i="14" s="1"/>
  <c r="R36" i="14"/>
  <c r="S36" i="14" s="1"/>
  <c r="R37" i="14"/>
  <c r="S37" i="14" s="1"/>
  <c r="AH26" i="13"/>
  <c r="AI26" i="13" s="1"/>
  <c r="AH27" i="13"/>
  <c r="AI27" i="13" s="1"/>
  <c r="AH28" i="13"/>
  <c r="AI28" i="13" s="1"/>
  <c r="AH29" i="13"/>
  <c r="AI29" i="13" s="1"/>
  <c r="AH30" i="13"/>
  <c r="AI30" i="13" s="1"/>
  <c r="AH31" i="13"/>
  <c r="AI31" i="13" s="1"/>
  <c r="AH32" i="13"/>
  <c r="AI32" i="13" s="1"/>
  <c r="AH33" i="13"/>
  <c r="AI33" i="13" s="1"/>
  <c r="AH34" i="13"/>
  <c r="AI34" i="13" s="1"/>
  <c r="AH35" i="13"/>
  <c r="AI35" i="13" s="1"/>
  <c r="AH36" i="13"/>
  <c r="AI36" i="13" s="1"/>
  <c r="AH37" i="13"/>
  <c r="AI37" i="13" s="1"/>
  <c r="AH38" i="13"/>
  <c r="AI38" i="13" s="1"/>
  <c r="AH39" i="13"/>
  <c r="AI39" i="13" s="1"/>
  <c r="AH40" i="13"/>
  <c r="AI40" i="13" s="1"/>
  <c r="Z26" i="13"/>
  <c r="AA26" i="13" s="1"/>
  <c r="Z27" i="13"/>
  <c r="AA27" i="13" s="1"/>
  <c r="Z28" i="13"/>
  <c r="AA28" i="13" s="1"/>
  <c r="Z29" i="13"/>
  <c r="AA29" i="13" s="1"/>
  <c r="Z30" i="13"/>
  <c r="AA30" i="13" s="1"/>
  <c r="Z31" i="13"/>
  <c r="AA31" i="13" s="1"/>
  <c r="Z32" i="13"/>
  <c r="AA32" i="13" s="1"/>
  <c r="Z33" i="13"/>
  <c r="AA33" i="13" s="1"/>
  <c r="Z34" i="13"/>
  <c r="AA34" i="13" s="1"/>
  <c r="Z35" i="13"/>
  <c r="AA35" i="13" s="1"/>
  <c r="Z36" i="13"/>
  <c r="AA36" i="13" s="1"/>
  <c r="Z37" i="13"/>
  <c r="AA37" i="13" s="1"/>
  <c r="Z38" i="13"/>
  <c r="AA38" i="13" s="1"/>
  <c r="Z39" i="13"/>
  <c r="AA39" i="13" s="1"/>
  <c r="Z40" i="13"/>
  <c r="AA40" i="13" s="1"/>
  <c r="R26" i="12"/>
  <c r="AD27" i="12"/>
  <c r="AF27" i="12"/>
  <c r="AD28" i="12"/>
  <c r="AF28" i="12"/>
  <c r="AD29" i="12"/>
  <c r="AF29" i="12"/>
  <c r="AD30" i="12"/>
  <c r="AF30" i="12"/>
  <c r="AD31" i="12"/>
  <c r="AF31" i="12"/>
  <c r="AD32" i="12"/>
  <c r="AF32" i="12"/>
  <c r="AD33" i="12"/>
  <c r="AF33" i="12"/>
  <c r="AD34" i="12"/>
  <c r="AF34" i="12"/>
  <c r="AD35" i="12"/>
  <c r="AF35" i="12"/>
  <c r="AD36" i="12"/>
  <c r="AF36" i="12"/>
  <c r="AD37" i="12"/>
  <c r="AF37" i="12"/>
  <c r="AF26" i="12"/>
  <c r="AG26" i="12" s="1"/>
  <c r="AD26" i="12"/>
  <c r="Z27" i="12"/>
  <c r="AA27" i="12" s="1"/>
  <c r="Z28" i="12"/>
  <c r="Z29" i="12"/>
  <c r="Z30" i="12"/>
  <c r="Z31" i="12"/>
  <c r="AA31" i="12" s="1"/>
  <c r="Z32" i="12"/>
  <c r="Z33" i="12"/>
  <c r="AA33" i="12"/>
  <c r="Z34" i="12"/>
  <c r="Z35" i="12"/>
  <c r="AA35" i="12" s="1"/>
  <c r="Z36" i="12"/>
  <c r="Z37" i="12"/>
  <c r="AA37" i="12" s="1"/>
  <c r="Z26" i="12"/>
  <c r="X27" i="12"/>
  <c r="X28" i="12"/>
  <c r="X29" i="12"/>
  <c r="AA29" i="12" s="1"/>
  <c r="X30" i="12"/>
  <c r="X31" i="12"/>
  <c r="X32" i="12"/>
  <c r="Y32" i="12" s="1"/>
  <c r="X33" i="12"/>
  <c r="X34" i="12"/>
  <c r="Y34" i="12" s="1"/>
  <c r="X35" i="12"/>
  <c r="X36" i="12"/>
  <c r="Y36" i="12" s="1"/>
  <c r="X37" i="12"/>
  <c r="Y37" i="12" s="1"/>
  <c r="X26" i="12"/>
  <c r="Y26" i="12" s="1"/>
  <c r="T34" i="12"/>
  <c r="T35" i="12"/>
  <c r="T36" i="12"/>
  <c r="T37" i="12"/>
  <c r="T38" i="12"/>
  <c r="T39" i="12"/>
  <c r="T26" i="12"/>
  <c r="R27" i="12"/>
  <c r="R28" i="12"/>
  <c r="R29" i="12"/>
  <c r="R30" i="12"/>
  <c r="R31" i="12"/>
  <c r="R32" i="12"/>
  <c r="R33" i="12"/>
  <c r="R34" i="12"/>
  <c r="R35" i="12"/>
  <c r="R36" i="12"/>
  <c r="R37" i="12"/>
  <c r="R38" i="12"/>
  <c r="S38" i="12" s="1"/>
  <c r="R39" i="12"/>
  <c r="S39" i="12" s="1"/>
  <c r="S26" i="12"/>
  <c r="T33" i="12"/>
  <c r="U33" i="12" s="1"/>
  <c r="T32" i="12"/>
  <c r="U32" i="12" s="1"/>
  <c r="T31" i="12"/>
  <c r="U31" i="12" s="1"/>
  <c r="T30" i="12"/>
  <c r="U30" i="12" s="1"/>
  <c r="T29" i="12"/>
  <c r="U29" i="12" s="1"/>
  <c r="T28" i="12"/>
  <c r="U28" i="12" s="1"/>
  <c r="T27" i="12"/>
  <c r="U27" i="12" s="1"/>
  <c r="U32" i="10"/>
  <c r="U31" i="10"/>
  <c r="S32" i="10"/>
  <c r="S31" i="10"/>
  <c r="T31" i="10" s="1"/>
  <c r="AM30" i="10"/>
  <c r="AK30" i="10"/>
  <c r="AG30" i="10"/>
  <c r="AE30" i="10"/>
  <c r="AA30" i="10"/>
  <c r="Y30" i="10"/>
  <c r="U30" i="10"/>
  <c r="S30" i="10"/>
  <c r="AM29" i="10"/>
  <c r="AK29" i="10"/>
  <c r="AG29" i="10"/>
  <c r="AE29" i="10"/>
  <c r="AA29" i="10"/>
  <c r="Y29" i="10"/>
  <c r="U29" i="10"/>
  <c r="S29" i="10"/>
  <c r="AM28" i="10"/>
  <c r="AK28" i="10"/>
  <c r="AG28" i="10"/>
  <c r="AE28" i="10"/>
  <c r="AA28" i="10"/>
  <c r="Y28" i="10"/>
  <c r="U28" i="10"/>
  <c r="S28" i="10"/>
  <c r="T28" i="10" s="1"/>
  <c r="AM27" i="10"/>
  <c r="AK27" i="10"/>
  <c r="AL27" i="10" s="1"/>
  <c r="AG27" i="10"/>
  <c r="AE27" i="10"/>
  <c r="AF27" i="10" s="1"/>
  <c r="AA27" i="10"/>
  <c r="Y27" i="10"/>
  <c r="Z27" i="10" s="1"/>
  <c r="U27" i="10"/>
  <c r="S27" i="10"/>
  <c r="T27" i="10" s="1"/>
  <c r="AM26" i="10"/>
  <c r="AK26" i="10"/>
  <c r="AL26" i="10" s="1"/>
  <c r="AG26" i="10"/>
  <c r="AE26" i="10"/>
  <c r="AF26" i="10" s="1"/>
  <c r="AA26" i="10"/>
  <c r="Y26" i="10"/>
  <c r="Z26" i="10" s="1"/>
  <c r="U26" i="10"/>
  <c r="S26" i="10"/>
  <c r="T26" i="10" s="1"/>
  <c r="X27" i="11"/>
  <c r="Z27" i="11"/>
  <c r="AA27" i="11"/>
  <c r="X28" i="11"/>
  <c r="Z28" i="11"/>
  <c r="AA28" i="11" s="1"/>
  <c r="X29" i="11"/>
  <c r="Z29" i="11"/>
  <c r="AA29" i="11"/>
  <c r="X30" i="11"/>
  <c r="Z30" i="11"/>
  <c r="AA30" i="11" s="1"/>
  <c r="AD27" i="11"/>
  <c r="AF27" i="11"/>
  <c r="AG27" i="11"/>
  <c r="AD28" i="11"/>
  <c r="AF28" i="11"/>
  <c r="AG28" i="11" s="1"/>
  <c r="AD29" i="11"/>
  <c r="AF29" i="11"/>
  <c r="AG29" i="11"/>
  <c r="AD30" i="11"/>
  <c r="AF30" i="11"/>
  <c r="AG30" i="11" s="1"/>
  <c r="AJ27" i="11"/>
  <c r="AL27" i="11"/>
  <c r="AM27" i="11" s="1"/>
  <c r="AJ28" i="11"/>
  <c r="AL28" i="11"/>
  <c r="AM28" i="11" s="1"/>
  <c r="AJ29" i="11"/>
  <c r="AL29" i="11"/>
  <c r="AM29" i="11" s="1"/>
  <c r="AJ30" i="11"/>
  <c r="AL30" i="11"/>
  <c r="AM30" i="11" s="1"/>
  <c r="AL26" i="11"/>
  <c r="AJ26" i="11"/>
  <c r="AF26" i="11"/>
  <c r="AD26" i="11"/>
  <c r="Z26" i="11"/>
  <c r="X26" i="11"/>
  <c r="T32" i="11"/>
  <c r="T27" i="11"/>
  <c r="U27" i="11" s="1"/>
  <c r="T28" i="11"/>
  <c r="T29" i="11"/>
  <c r="U29" i="11" s="1"/>
  <c r="T30" i="11"/>
  <c r="T31" i="11"/>
  <c r="U31" i="11" s="1"/>
  <c r="T26" i="11"/>
  <c r="U26" i="11" s="1"/>
  <c r="S29" i="11"/>
  <c r="S26" i="11"/>
  <c r="R27" i="11"/>
  <c r="S27" i="11" s="1"/>
  <c r="R28" i="11"/>
  <c r="S28" i="11" s="1"/>
  <c r="R29" i="11"/>
  <c r="R30" i="11"/>
  <c r="S30" i="11" s="1"/>
  <c r="R31" i="11"/>
  <c r="Y27" i="11" s="1"/>
  <c r="R32" i="11"/>
  <c r="S32" i="11" s="1"/>
  <c r="R26" i="11"/>
  <c r="T33" i="9"/>
  <c r="R33" i="9"/>
  <c r="T32" i="9"/>
  <c r="R32" i="9"/>
  <c r="S32" i="9" s="1"/>
  <c r="AL31" i="9"/>
  <c r="AJ31" i="9"/>
  <c r="AK31" i="9" s="1"/>
  <c r="AF31" i="9"/>
  <c r="AD31" i="9"/>
  <c r="AE31" i="9" s="1"/>
  <c r="Z31" i="9"/>
  <c r="X31" i="9"/>
  <c r="Y31" i="9" s="1"/>
  <c r="T31" i="9"/>
  <c r="R31" i="9"/>
  <c r="S31" i="9" s="1"/>
  <c r="AL30" i="9"/>
  <c r="AJ30" i="9"/>
  <c r="AK30" i="9" s="1"/>
  <c r="AF30" i="9"/>
  <c r="AD30" i="9"/>
  <c r="AE30" i="9" s="1"/>
  <c r="Z30" i="9"/>
  <c r="X30" i="9"/>
  <c r="Y30" i="9" s="1"/>
  <c r="T30" i="9"/>
  <c r="R30" i="9"/>
  <c r="S30" i="9" s="1"/>
  <c r="AL29" i="9"/>
  <c r="AJ29" i="9"/>
  <c r="AK29" i="9" s="1"/>
  <c r="AF29" i="9"/>
  <c r="AD29" i="9"/>
  <c r="AE29" i="9" s="1"/>
  <c r="Z29" i="9"/>
  <c r="X29" i="9"/>
  <c r="Y29" i="9" s="1"/>
  <c r="T29" i="9"/>
  <c r="R29" i="9"/>
  <c r="S29" i="9" s="1"/>
  <c r="AL28" i="9"/>
  <c r="AJ28" i="9"/>
  <c r="AK28" i="9" s="1"/>
  <c r="AF28" i="9"/>
  <c r="AD28" i="9"/>
  <c r="AE28" i="9" s="1"/>
  <c r="Z28" i="9"/>
  <c r="X28" i="9"/>
  <c r="Y28" i="9" s="1"/>
  <c r="T28" i="9"/>
  <c r="R28" i="9"/>
  <c r="S28" i="9" s="1"/>
  <c r="AL27" i="9"/>
  <c r="AJ27" i="9"/>
  <c r="AK27" i="9" s="1"/>
  <c r="AF27" i="9"/>
  <c r="AD27" i="9"/>
  <c r="AE27" i="9" s="1"/>
  <c r="Z27" i="9"/>
  <c r="X27" i="9"/>
  <c r="Y27" i="9" s="1"/>
  <c r="T27" i="9"/>
  <c r="R27" i="9"/>
  <c r="S27" i="9" s="1"/>
  <c r="AL26" i="9"/>
  <c r="AJ26" i="9"/>
  <c r="AK26" i="9" s="1"/>
  <c r="AF26" i="9"/>
  <c r="AD26" i="9"/>
  <c r="AE26" i="9" s="1"/>
  <c r="Z26" i="9"/>
  <c r="X26" i="9"/>
  <c r="Y26" i="9" s="1"/>
  <c r="T26" i="9"/>
  <c r="R26" i="9"/>
  <c r="S26" i="9" s="1"/>
  <c r="AJ27" i="8"/>
  <c r="AL27" i="8"/>
  <c r="AM27" i="8"/>
  <c r="AJ28" i="8"/>
  <c r="AL28" i="8"/>
  <c r="AM28" i="8"/>
  <c r="AJ29" i="8"/>
  <c r="AL29" i="8"/>
  <c r="AM29" i="8"/>
  <c r="AJ30" i="8"/>
  <c r="AL30" i="8"/>
  <c r="AM30" i="8"/>
  <c r="AJ31" i="8"/>
  <c r="AL31" i="8"/>
  <c r="AM31" i="8"/>
  <c r="AD27" i="8"/>
  <c r="AF27" i="8"/>
  <c r="AG27" i="8"/>
  <c r="AD28" i="8"/>
  <c r="AF28" i="8"/>
  <c r="AG28" i="8"/>
  <c r="AD29" i="8"/>
  <c r="AF29" i="8"/>
  <c r="AG29" i="8"/>
  <c r="AD30" i="8"/>
  <c r="AF30" i="8"/>
  <c r="AG30" i="8"/>
  <c r="AD31" i="8"/>
  <c r="AF31" i="8"/>
  <c r="AG31" i="8"/>
  <c r="X27" i="8"/>
  <c r="Z27" i="8"/>
  <c r="AA27" i="8"/>
  <c r="X28" i="8"/>
  <c r="Z28" i="8"/>
  <c r="AA28" i="8"/>
  <c r="X29" i="8"/>
  <c r="Z29" i="8"/>
  <c r="AA29" i="8"/>
  <c r="X30" i="8"/>
  <c r="Z30" i="8"/>
  <c r="AA30" i="8"/>
  <c r="X31" i="8"/>
  <c r="Z31" i="8"/>
  <c r="AA31" i="8"/>
  <c r="AL26" i="8"/>
  <c r="AJ26" i="8"/>
  <c r="AF26" i="8"/>
  <c r="AD26" i="8"/>
  <c r="Z26" i="8"/>
  <c r="X26" i="8"/>
  <c r="R26" i="8"/>
  <c r="T26" i="8"/>
  <c r="U26" i="8"/>
  <c r="T27" i="8"/>
  <c r="T28" i="8"/>
  <c r="U28" i="8" s="1"/>
  <c r="T29" i="8"/>
  <c r="T30" i="8"/>
  <c r="T31" i="8"/>
  <c r="T32" i="8"/>
  <c r="U32" i="8" s="1"/>
  <c r="T33" i="8"/>
  <c r="S30" i="8"/>
  <c r="R27" i="8"/>
  <c r="S27" i="8" s="1"/>
  <c r="R28" i="8"/>
  <c r="S28" i="8" s="1"/>
  <c r="R29" i="8"/>
  <c r="S29" i="8" s="1"/>
  <c r="R30" i="8"/>
  <c r="U30" i="8" s="1"/>
  <c r="R31" i="8"/>
  <c r="S31" i="8" s="1"/>
  <c r="R32" i="8"/>
  <c r="AK27" i="8" s="1"/>
  <c r="R33" i="8"/>
  <c r="S33" i="8" s="1"/>
  <c r="U31" i="8" l="1"/>
  <c r="S32" i="8"/>
  <c r="S31" i="11"/>
  <c r="U30" i="11"/>
  <c r="U28" i="11"/>
  <c r="U32" i="11"/>
  <c r="AA26" i="11"/>
  <c r="AG26" i="11"/>
  <c r="AM26" i="11"/>
  <c r="AK30" i="11"/>
  <c r="AK29" i="11"/>
  <c r="AK28" i="11"/>
  <c r="AK27" i="11"/>
  <c r="Z28" i="10"/>
  <c r="AF28" i="10"/>
  <c r="AL28" i="10"/>
  <c r="T29" i="10"/>
  <c r="Z29" i="10"/>
  <c r="AF29" i="10"/>
  <c r="AL29" i="10"/>
  <c r="T30" i="10"/>
  <c r="Z30" i="10"/>
  <c r="AF30" i="10"/>
  <c r="AL30" i="10"/>
  <c r="AA34" i="12"/>
  <c r="AA30" i="12"/>
  <c r="AG37" i="12"/>
  <c r="AG36" i="12"/>
  <c r="AG35" i="12"/>
  <c r="AG34" i="12"/>
  <c r="AG33" i="12"/>
  <c r="AG32" i="12"/>
  <c r="AG31" i="12"/>
  <c r="AG30" i="12"/>
  <c r="AG29" i="12"/>
  <c r="AG28" i="12"/>
  <c r="AG27" i="12"/>
  <c r="AA35" i="14"/>
  <c r="AI34" i="14"/>
  <c r="S34" i="14"/>
  <c r="AA33" i="14"/>
  <c r="AI32" i="14"/>
  <c r="S32" i="14"/>
  <c r="AA31" i="14"/>
  <c r="AI30" i="14"/>
  <c r="S30" i="14"/>
  <c r="AA29" i="14"/>
  <c r="AI28" i="14"/>
  <c r="S28" i="14"/>
  <c r="AA27" i="14"/>
  <c r="AI26" i="14"/>
  <c r="S26" i="14"/>
  <c r="AA30" i="15"/>
  <c r="AI29" i="15"/>
  <c r="S29" i="15"/>
  <c r="AA28" i="15"/>
  <c r="AI27" i="15"/>
  <c r="S27" i="15"/>
  <c r="AA26" i="15"/>
  <c r="S30" i="16"/>
  <c r="S29" i="16"/>
  <c r="AA29" i="16"/>
  <c r="AA28" i="16"/>
  <c r="AI27" i="16"/>
  <c r="S27" i="16"/>
  <c r="AA26" i="16"/>
  <c r="AA28" i="18"/>
  <c r="AI27" i="18"/>
  <c r="S27" i="18"/>
  <c r="AA26" i="18"/>
  <c r="S31" i="16"/>
  <c r="U34" i="13"/>
  <c r="U30" i="13"/>
  <c r="U27" i="13"/>
  <c r="U29" i="13"/>
  <c r="U33" i="8"/>
  <c r="U29" i="8"/>
  <c r="U27" i="8"/>
  <c r="S26" i="8"/>
  <c r="Y26" i="8"/>
  <c r="AE26" i="8"/>
  <c r="AK26" i="8"/>
  <c r="Y31" i="8"/>
  <c r="Y30" i="8"/>
  <c r="Y29" i="8"/>
  <c r="Y28" i="8"/>
  <c r="Y27" i="8"/>
  <c r="AE31" i="8"/>
  <c r="AE30" i="8"/>
  <c r="AE29" i="8"/>
  <c r="AE28" i="8"/>
  <c r="AE27" i="8"/>
  <c r="AK31" i="8"/>
  <c r="AK30" i="8"/>
  <c r="AK29" i="8"/>
  <c r="AK28" i="8"/>
  <c r="V31" i="10"/>
  <c r="Y30" i="12"/>
  <c r="Y28" i="12"/>
  <c r="AA36" i="12"/>
  <c r="AA32" i="12"/>
  <c r="AA28" i="12"/>
  <c r="AE37" i="12"/>
  <c r="AE36" i="12"/>
  <c r="AE35" i="12"/>
  <c r="AE34" i="12"/>
  <c r="AE33" i="12"/>
  <c r="AE32" i="12"/>
  <c r="AE31" i="12"/>
  <c r="AE30" i="12"/>
  <c r="AE29" i="12"/>
  <c r="AE28" i="12"/>
  <c r="AE27" i="12"/>
  <c r="AI29" i="14"/>
  <c r="S29" i="14"/>
  <c r="AA28" i="14"/>
  <c r="AI27" i="14"/>
  <c r="S27" i="14"/>
  <c r="AA26" i="14"/>
  <c r="U28" i="13"/>
  <c r="U32" i="13"/>
  <c r="U33" i="13"/>
  <c r="AK29" i="18"/>
  <c r="AC29" i="18"/>
  <c r="U29" i="18"/>
  <c r="AK28" i="18"/>
  <c r="AC28" i="18"/>
  <c r="U28" i="18"/>
  <c r="AK27" i="18"/>
  <c r="AC27" i="18"/>
  <c r="U27" i="18"/>
  <c r="AK26" i="18"/>
  <c r="AC26" i="18"/>
  <c r="U26" i="18"/>
  <c r="AI40" i="17"/>
  <c r="AA40" i="17"/>
  <c r="AI39" i="17"/>
  <c r="AA39" i="17"/>
  <c r="S39" i="17"/>
  <c r="AI38" i="17"/>
  <c r="AA38" i="17"/>
  <c r="S38" i="17"/>
  <c r="AI37" i="17"/>
  <c r="AA37" i="17"/>
  <c r="S37" i="17"/>
  <c r="AI36" i="17"/>
  <c r="AA36" i="17"/>
  <c r="S36" i="17"/>
  <c r="AI35" i="17"/>
  <c r="AA35" i="17"/>
  <c r="S35" i="17"/>
  <c r="AI34" i="17"/>
  <c r="AA34" i="17"/>
  <c r="S34" i="17"/>
  <c r="AI33" i="17"/>
  <c r="AA33" i="17"/>
  <c r="S33" i="17"/>
  <c r="AI32" i="17"/>
  <c r="AA32" i="17"/>
  <c r="S32" i="17"/>
  <c r="AI31" i="17"/>
  <c r="AA31" i="17"/>
  <c r="S31" i="17"/>
  <c r="AI30" i="17"/>
  <c r="AA30" i="17"/>
  <c r="S30" i="17"/>
  <c r="AI29" i="17"/>
  <c r="AA29" i="17"/>
  <c r="S29" i="17"/>
  <c r="AI28" i="17"/>
  <c r="AA28" i="17"/>
  <c r="S28" i="17"/>
  <c r="AI27" i="17"/>
  <c r="AA27" i="17"/>
  <c r="S27" i="17"/>
  <c r="AI26" i="17"/>
  <c r="AA26" i="17"/>
  <c r="S26" i="17"/>
  <c r="U41" i="17"/>
  <c r="AK40" i="17"/>
  <c r="AC40" i="17"/>
  <c r="U40" i="17"/>
  <c r="AK39" i="17"/>
  <c r="AC39" i="17"/>
  <c r="U39" i="17"/>
  <c r="AK38" i="17"/>
  <c r="AC38" i="17"/>
  <c r="U38" i="17"/>
  <c r="AK37" i="17"/>
  <c r="AC37" i="17"/>
  <c r="U37" i="17"/>
  <c r="AK36" i="17"/>
  <c r="AC36" i="17"/>
  <c r="U36" i="17"/>
  <c r="AK35" i="17"/>
  <c r="AC35" i="17"/>
  <c r="U35" i="17"/>
  <c r="AK34" i="17"/>
  <c r="AC34" i="17"/>
  <c r="U34" i="17"/>
  <c r="AK33" i="17"/>
  <c r="AC33" i="17"/>
  <c r="U33" i="17"/>
  <c r="AK32" i="17"/>
  <c r="AC32" i="17"/>
  <c r="U32" i="17"/>
  <c r="AK31" i="17"/>
  <c r="AC31" i="17"/>
  <c r="U31" i="17"/>
  <c r="AK30" i="17"/>
  <c r="AC30" i="17"/>
  <c r="U30" i="17"/>
  <c r="AK29" i="17"/>
  <c r="AC29" i="17"/>
  <c r="U29" i="17"/>
  <c r="AK28" i="17"/>
  <c r="AC28" i="17"/>
  <c r="U28" i="17"/>
  <c r="AK27" i="17"/>
  <c r="AC27" i="17"/>
  <c r="U27" i="17"/>
  <c r="AK26" i="17"/>
  <c r="AC26" i="17"/>
  <c r="U26" i="17"/>
  <c r="AK30" i="16"/>
  <c r="AC30" i="16"/>
  <c r="U30" i="16"/>
  <c r="AK29" i="16"/>
  <c r="AC29" i="16"/>
  <c r="U29" i="16"/>
  <c r="AK28" i="16"/>
  <c r="AC28" i="16"/>
  <c r="U28" i="16"/>
  <c r="AK27" i="16"/>
  <c r="AC27" i="16"/>
  <c r="U27" i="16"/>
  <c r="AK26" i="16"/>
  <c r="AC26" i="16"/>
  <c r="U26" i="16"/>
  <c r="U32" i="15"/>
  <c r="U31" i="15"/>
  <c r="AK30" i="15"/>
  <c r="AC30" i="15"/>
  <c r="U30" i="15"/>
  <c r="AK29" i="15"/>
  <c r="AC29" i="15"/>
  <c r="U29" i="15"/>
  <c r="AK28" i="15"/>
  <c r="AC28" i="15"/>
  <c r="U28" i="15"/>
  <c r="AK27" i="15"/>
  <c r="AC27" i="15"/>
  <c r="U27" i="15"/>
  <c r="AK26" i="15"/>
  <c r="AC26" i="15"/>
  <c r="U26" i="15"/>
  <c r="U37" i="14"/>
  <c r="U36" i="14"/>
  <c r="AK35" i="14"/>
  <c r="AC35" i="14"/>
  <c r="U35" i="14"/>
  <c r="AK34" i="14"/>
  <c r="AC34" i="14"/>
  <c r="U34" i="14"/>
  <c r="AK33" i="14"/>
  <c r="AC33" i="14"/>
  <c r="U33" i="14"/>
  <c r="AK32" i="14"/>
  <c r="AC32" i="14"/>
  <c r="U32" i="14"/>
  <c r="AK31" i="14"/>
  <c r="AC31" i="14"/>
  <c r="U31" i="14"/>
  <c r="AK30" i="14"/>
  <c r="AC30" i="14"/>
  <c r="U30" i="14"/>
  <c r="AK29" i="14"/>
  <c r="AC29" i="14"/>
  <c r="U29" i="14"/>
  <c r="AK28" i="14"/>
  <c r="AC28" i="14"/>
  <c r="U28" i="14"/>
  <c r="AK27" i="14"/>
  <c r="AC27" i="14"/>
  <c r="U27" i="14"/>
  <c r="AK26" i="14"/>
  <c r="AC26" i="14"/>
  <c r="U26" i="14"/>
  <c r="AK40" i="13"/>
  <c r="AK39" i="13"/>
  <c r="AK38" i="13"/>
  <c r="AK37" i="13"/>
  <c r="AK36" i="13"/>
  <c r="AK35" i="13"/>
  <c r="AK34" i="13"/>
  <c r="AK33" i="13"/>
  <c r="AK32" i="13"/>
  <c r="AK31" i="13"/>
  <c r="AK30" i="13"/>
  <c r="AK29" i="13"/>
  <c r="AK28" i="13"/>
  <c r="AK27" i="13"/>
  <c r="AK26" i="13"/>
  <c r="AC40" i="13"/>
  <c r="AC39" i="13"/>
  <c r="AC38" i="13"/>
  <c r="AC37" i="13"/>
  <c r="AC36" i="13"/>
  <c r="AC35" i="13"/>
  <c r="AC34" i="13"/>
  <c r="AC33" i="13"/>
  <c r="AC32" i="13"/>
  <c r="AC31" i="13"/>
  <c r="AC30" i="13"/>
  <c r="AC29" i="13"/>
  <c r="AC28" i="13"/>
  <c r="AC27" i="13"/>
  <c r="AC26" i="13"/>
  <c r="AA26" i="8"/>
  <c r="AG26" i="8"/>
  <c r="AM26" i="8"/>
  <c r="AA26" i="12"/>
  <c r="AE26" i="12"/>
  <c r="Y26" i="11"/>
  <c r="AE26" i="11"/>
  <c r="AK26" i="11"/>
  <c r="AE30" i="11"/>
  <c r="AE29" i="11"/>
  <c r="AE28" i="11"/>
  <c r="AE27" i="11"/>
  <c r="Y30" i="11"/>
  <c r="Y29" i="11"/>
  <c r="Y28" i="11"/>
  <c r="Y35" i="12"/>
  <c r="Y33" i="12"/>
  <c r="Y31" i="12"/>
  <c r="Y29" i="12"/>
  <c r="Y27" i="12"/>
  <c r="S37" i="12"/>
  <c r="S36" i="12"/>
  <c r="S35" i="12"/>
  <c r="S34" i="12"/>
  <c r="S33" i="12"/>
  <c r="S32" i="12"/>
  <c r="S31" i="12"/>
  <c r="S30" i="12"/>
  <c r="S29" i="12"/>
  <c r="S28" i="12"/>
  <c r="S27" i="12"/>
  <c r="U26" i="12"/>
  <c r="U39" i="12"/>
  <c r="U38" i="12"/>
  <c r="U37" i="12"/>
  <c r="U36" i="12"/>
  <c r="U35" i="12"/>
  <c r="U34" i="12"/>
  <c r="AN26" i="10"/>
  <c r="AN27" i="10"/>
  <c r="AN28" i="10"/>
  <c r="AN29" i="10"/>
  <c r="AN30" i="10"/>
  <c r="AH26" i="10"/>
  <c r="AH27" i="10"/>
  <c r="AH28" i="10"/>
  <c r="AH29" i="10"/>
  <c r="AH30" i="10"/>
  <c r="AB26" i="10"/>
  <c r="AB27" i="10"/>
  <c r="AB28" i="10"/>
  <c r="AB29" i="10"/>
  <c r="AB30" i="10"/>
  <c r="T32" i="10"/>
  <c r="V32" i="10"/>
  <c r="V26" i="10"/>
  <c r="V27" i="10"/>
  <c r="V28" i="10"/>
  <c r="V29" i="10"/>
  <c r="V30" i="10"/>
  <c r="AM26" i="9"/>
  <c r="AM27" i="9"/>
  <c r="AM28" i="9"/>
  <c r="AM29" i="9"/>
  <c r="AM30" i="9"/>
  <c r="AM31" i="9"/>
  <c r="AG26" i="9"/>
  <c r="AG27" i="9"/>
  <c r="AG28" i="9"/>
  <c r="AG29" i="9"/>
  <c r="AG30" i="9"/>
  <c r="AG31" i="9"/>
  <c r="AA26" i="9"/>
  <c r="AA27" i="9"/>
  <c r="AA28" i="9"/>
  <c r="AA29" i="9"/>
  <c r="AA30" i="9"/>
  <c r="AA31" i="9"/>
  <c r="U26" i="9"/>
  <c r="U27" i="9"/>
  <c r="U28" i="9"/>
  <c r="U29" i="9"/>
  <c r="U30" i="9"/>
  <c r="U31" i="9"/>
  <c r="U32" i="9"/>
  <c r="S33" i="9"/>
  <c r="U33" i="9"/>
  <c r="R35" i="7"/>
  <c r="R34" i="7"/>
  <c r="S34" i="7" s="1"/>
  <c r="V33" i="7"/>
  <c r="W33" i="7" s="1"/>
  <c r="R33" i="7"/>
  <c r="Z32" i="7"/>
  <c r="AA32" i="7" s="1"/>
  <c r="V32" i="7"/>
  <c r="R32" i="7"/>
  <c r="S32" i="7" s="1"/>
  <c r="Z31" i="7"/>
  <c r="V31" i="7"/>
  <c r="W31" i="7" s="1"/>
  <c r="R31" i="7"/>
  <c r="S31" i="7" s="1"/>
  <c r="Z30" i="7"/>
  <c r="AA30" i="7" s="1"/>
  <c r="V30" i="7"/>
  <c r="W30" i="7" s="1"/>
  <c r="R30" i="7"/>
  <c r="S30" i="7" s="1"/>
  <c r="Z29" i="7"/>
  <c r="AA29" i="7" s="1"/>
  <c r="V29" i="7"/>
  <c r="W29" i="7" s="1"/>
  <c r="R29" i="7"/>
  <c r="S29" i="7" s="1"/>
  <c r="Z28" i="7"/>
  <c r="AA28" i="7" s="1"/>
  <c r="V28" i="7"/>
  <c r="W28" i="7" s="1"/>
  <c r="R28" i="7"/>
  <c r="S28" i="7" s="1"/>
  <c r="Z27" i="7"/>
  <c r="AA27" i="7" s="1"/>
  <c r="V27" i="7"/>
  <c r="W27" i="7" s="1"/>
  <c r="R27" i="7"/>
  <c r="S27" i="7" s="1"/>
  <c r="Z26" i="7"/>
  <c r="AA26" i="7" s="1"/>
  <c r="V26" i="7"/>
  <c r="W26" i="7" s="1"/>
  <c r="R26" i="7"/>
  <c r="S26" i="7" s="1"/>
  <c r="Z32" i="6"/>
  <c r="R35" i="6"/>
  <c r="R34" i="6"/>
  <c r="S34" i="6" s="1"/>
  <c r="V33" i="6"/>
  <c r="W33" i="6" s="1"/>
  <c r="R33" i="6"/>
  <c r="AA32" i="6"/>
  <c r="V32" i="6"/>
  <c r="R32" i="6"/>
  <c r="S32" i="6" s="1"/>
  <c r="Z31" i="6"/>
  <c r="AA31" i="6" s="1"/>
  <c r="V31" i="6"/>
  <c r="W31" i="6" s="1"/>
  <c r="R31" i="6"/>
  <c r="S31" i="6" s="1"/>
  <c r="Z30" i="6"/>
  <c r="AA30" i="6" s="1"/>
  <c r="V30" i="6"/>
  <c r="W30" i="6" s="1"/>
  <c r="R30" i="6"/>
  <c r="S30" i="6" s="1"/>
  <c r="Z29" i="6"/>
  <c r="AA29" i="6" s="1"/>
  <c r="V29" i="6"/>
  <c r="W29" i="6" s="1"/>
  <c r="R29" i="6"/>
  <c r="S29" i="6" s="1"/>
  <c r="Z28" i="6"/>
  <c r="AA28" i="6" s="1"/>
  <c r="V28" i="6"/>
  <c r="W28" i="6" s="1"/>
  <c r="R28" i="6"/>
  <c r="S28" i="6" s="1"/>
  <c r="Z27" i="6"/>
  <c r="AA27" i="6" s="1"/>
  <c r="V27" i="6"/>
  <c r="W27" i="6" s="1"/>
  <c r="R27" i="6"/>
  <c r="S27" i="6" s="1"/>
  <c r="Z26" i="6"/>
  <c r="AA26" i="6" s="1"/>
  <c r="V26" i="6"/>
  <c r="W26" i="6" s="1"/>
  <c r="R26" i="6"/>
  <c r="S26" i="6" s="1"/>
  <c r="Z30" i="5"/>
  <c r="Z31" i="5"/>
  <c r="Z32" i="5"/>
  <c r="Z26" i="5"/>
  <c r="V27" i="5"/>
  <c r="V28" i="5"/>
  <c r="V29" i="5"/>
  <c r="V30" i="5"/>
  <c r="V31" i="5"/>
  <c r="V32" i="5"/>
  <c r="V33" i="5"/>
  <c r="V26" i="5"/>
  <c r="R26" i="5"/>
  <c r="R27" i="5"/>
  <c r="R28" i="5"/>
  <c r="R29" i="5"/>
  <c r="R30" i="5"/>
  <c r="R31" i="5"/>
  <c r="R32" i="5"/>
  <c r="R33" i="5"/>
  <c r="S33" i="5" s="1"/>
  <c r="R34" i="5"/>
  <c r="AA26" i="5" s="1"/>
  <c r="R35" i="5"/>
  <c r="S35" i="5" s="1"/>
  <c r="Z29" i="5"/>
  <c r="AA29" i="5" s="1"/>
  <c r="S29" i="5"/>
  <c r="Z28" i="5"/>
  <c r="AA28" i="5" s="1"/>
  <c r="S28" i="5"/>
  <c r="Z27" i="5"/>
  <c r="AA27" i="5" s="1"/>
  <c r="S27" i="5"/>
  <c r="Z27" i="4"/>
  <c r="Z28" i="4"/>
  <c r="Z29" i="4"/>
  <c r="V27" i="4"/>
  <c r="V28" i="4"/>
  <c r="V29" i="4"/>
  <c r="R27" i="4"/>
  <c r="R28" i="4"/>
  <c r="R29" i="4"/>
  <c r="R30" i="4"/>
  <c r="AA27" i="4" s="1"/>
  <c r="R31" i="4"/>
  <c r="R26" i="4"/>
  <c r="S26" i="4" s="1"/>
  <c r="V26" i="4"/>
  <c r="Z26" i="4"/>
  <c r="AA26" i="4" s="1"/>
  <c r="V26" i="3"/>
  <c r="V27" i="3"/>
  <c r="V28" i="3"/>
  <c r="V29" i="3"/>
  <c r="V30" i="3"/>
  <c r="Z26" i="3"/>
  <c r="Z27" i="3"/>
  <c r="Z28" i="3"/>
  <c r="Z29" i="3"/>
  <c r="Z30" i="3"/>
  <c r="Z25" i="3"/>
  <c r="V25" i="3"/>
  <c r="R26" i="3"/>
  <c r="R27" i="3"/>
  <c r="R28" i="3"/>
  <c r="R29" i="3"/>
  <c r="R30" i="3"/>
  <c r="R31" i="3"/>
  <c r="S31" i="3" s="1"/>
  <c r="R32" i="3"/>
  <c r="R25" i="3"/>
  <c r="S25" i="3" s="1"/>
  <c r="S32" i="3" l="1"/>
  <c r="S26" i="5"/>
  <c r="AA31" i="7"/>
  <c r="W32" i="7"/>
  <c r="S33" i="7"/>
  <c r="AA33" i="7"/>
  <c r="S29" i="3"/>
  <c r="S27" i="3"/>
  <c r="W25" i="3"/>
  <c r="AA30" i="3"/>
  <c r="AA28" i="3"/>
  <c r="AA26" i="3"/>
  <c r="W29" i="3"/>
  <c r="W27" i="3"/>
  <c r="S31" i="5"/>
  <c r="W33" i="5"/>
  <c r="W31" i="5"/>
  <c r="W29" i="5"/>
  <c r="W27" i="5"/>
  <c r="AA32" i="5"/>
  <c r="AA30" i="5"/>
  <c r="S30" i="3"/>
  <c r="S28" i="3"/>
  <c r="S26" i="3"/>
  <c r="AA25" i="3"/>
  <c r="AA29" i="3"/>
  <c r="AA27" i="3"/>
  <c r="W30" i="3"/>
  <c r="W28" i="3"/>
  <c r="W26" i="3"/>
  <c r="W32" i="5"/>
  <c r="W30" i="5"/>
  <c r="W28" i="5"/>
  <c r="AA31" i="5"/>
  <c r="W26" i="4"/>
  <c r="S31" i="4"/>
  <c r="S29" i="4"/>
  <c r="S27" i="4"/>
  <c r="S34" i="5"/>
  <c r="AA33" i="5"/>
  <c r="W32" i="6"/>
  <c r="S33" i="6"/>
  <c r="AA33" i="6"/>
  <c r="S28" i="4"/>
  <c r="S32" i="5"/>
  <c r="S30" i="5"/>
  <c r="W26" i="5"/>
  <c r="S35" i="7"/>
  <c r="S35" i="6"/>
  <c r="S30" i="4"/>
  <c r="W29" i="4"/>
  <c r="W28" i="4"/>
  <c r="W27" i="4"/>
  <c r="AA29" i="4"/>
  <c r="AA28" i="4"/>
  <c r="S28" i="1"/>
  <c r="S26" i="1"/>
  <c r="S15" i="1"/>
  <c r="S14" i="1"/>
  <c r="X25" i="1"/>
  <c r="X22" i="1"/>
  <c r="X21" i="1"/>
  <c r="X16" i="1"/>
  <c r="X15" i="1"/>
  <c r="X14" i="1"/>
  <c r="S25" i="1"/>
  <c r="S22" i="1"/>
  <c r="S21" i="1"/>
  <c r="Z15" i="2" l="1"/>
  <c r="Z16" i="2"/>
  <c r="Z17" i="2"/>
  <c r="Z18" i="2"/>
  <c r="Z19" i="2"/>
  <c r="Z20" i="2"/>
  <c r="Z21" i="2"/>
  <c r="Z22" i="2"/>
  <c r="Z23" i="2"/>
  <c r="Z24" i="2"/>
  <c r="Z25" i="2"/>
  <c r="Z26" i="2"/>
  <c r="Z14" i="2"/>
  <c r="V15" i="2"/>
  <c r="V16" i="2"/>
  <c r="V17" i="2"/>
  <c r="V18" i="2"/>
  <c r="V19" i="2"/>
  <c r="V20" i="2"/>
  <c r="V21" i="2"/>
  <c r="V22" i="2"/>
  <c r="V23" i="2"/>
  <c r="V24" i="2"/>
  <c r="V25" i="2"/>
  <c r="V26" i="2"/>
  <c r="V14" i="2"/>
  <c r="R15" i="2"/>
  <c r="R16" i="2"/>
  <c r="R17" i="2"/>
  <c r="R18" i="2"/>
  <c r="R19" i="2"/>
  <c r="R20" i="2"/>
  <c r="R21" i="2"/>
  <c r="R22" i="2"/>
  <c r="R23" i="2"/>
  <c r="R24" i="2"/>
  <c r="R25" i="2"/>
  <c r="R26" i="2"/>
  <c r="R27" i="2"/>
  <c r="R28" i="2"/>
  <c r="R14" i="2"/>
  <c r="S14" i="2" s="1"/>
  <c r="X17" i="1"/>
  <c r="X18" i="1"/>
  <c r="X19" i="1"/>
  <c r="X20" i="1"/>
  <c r="X23" i="1"/>
  <c r="X24" i="1"/>
  <c r="X26" i="1"/>
  <c r="X27" i="1"/>
  <c r="X28" i="1"/>
  <c r="S24" i="1"/>
  <c r="S30" i="1"/>
  <c r="S16" i="1"/>
  <c r="S17" i="1"/>
  <c r="S18" i="1"/>
  <c r="S19" i="1"/>
  <c r="S20" i="1"/>
  <c r="S23" i="1"/>
  <c r="S27" i="1"/>
  <c r="S29" i="1"/>
  <c r="Y15" i="1" s="1"/>
  <c r="S26" i="2" l="1"/>
  <c r="S24" i="2"/>
  <c r="S22" i="2"/>
  <c r="S20" i="2"/>
  <c r="S18" i="2"/>
  <c r="S16" i="2"/>
  <c r="W14" i="2"/>
  <c r="W25" i="2"/>
  <c r="W23" i="2"/>
  <c r="W21" i="2"/>
  <c r="W19" i="2"/>
  <c r="W17" i="2"/>
  <c r="W15" i="2"/>
  <c r="AA26" i="2"/>
  <c r="AA24" i="2"/>
  <c r="AA22" i="2"/>
  <c r="AA20" i="2"/>
  <c r="AA18" i="2"/>
  <c r="AA16" i="2"/>
  <c r="S25" i="2"/>
  <c r="S23" i="2"/>
  <c r="S21" i="2"/>
  <c r="S19" i="2"/>
  <c r="S17" i="2"/>
  <c r="S15" i="2"/>
  <c r="W26" i="2"/>
  <c r="W24" i="2"/>
  <c r="W22" i="2"/>
  <c r="W20" i="2"/>
  <c r="W18" i="2"/>
  <c r="W16" i="2"/>
  <c r="AA14" i="2"/>
  <c r="AA25" i="2"/>
  <c r="AA23" i="2"/>
  <c r="AA21" i="2"/>
  <c r="AA19" i="2"/>
  <c r="AA17" i="2"/>
  <c r="AA15" i="2"/>
  <c r="T27" i="1"/>
  <c r="T23" i="1"/>
  <c r="T19" i="1"/>
  <c r="T17" i="1"/>
  <c r="T15" i="1"/>
  <c r="Y27" i="1"/>
  <c r="Y24" i="1"/>
  <c r="Y20" i="1"/>
  <c r="Y18" i="1"/>
  <c r="T28" i="1"/>
  <c r="T26" i="1"/>
  <c r="T20" i="1"/>
  <c r="T18" i="1"/>
  <c r="T16" i="1"/>
  <c r="Y28" i="1"/>
  <c r="Y26" i="1"/>
  <c r="Y23" i="1"/>
  <c r="Y19" i="1"/>
  <c r="Y17" i="1"/>
  <c r="T14" i="1"/>
  <c r="T25" i="1"/>
  <c r="T21" i="1"/>
  <c r="Y22" i="1"/>
  <c r="Y16" i="1"/>
  <c r="T24" i="1"/>
  <c r="T22" i="1"/>
  <c r="Y14" i="1"/>
  <c r="Y25" i="1"/>
  <c r="Y21" i="1"/>
</calcChain>
</file>

<file path=xl/sharedStrings.xml><?xml version="1.0" encoding="utf-8"?>
<sst xmlns="http://schemas.openxmlformats.org/spreadsheetml/2006/main" count="1235" uniqueCount="238">
  <si>
    <t>User: USER</t>
  </si>
  <si>
    <t>Path: C:\Program Files\BMG\NEPHELOgalaxy\User\Data\</t>
  </si>
  <si>
    <t>Test Name: SOLUBILITY TEST</t>
  </si>
  <si>
    <t>ID2: 50 &amp; 20µM</t>
  </si>
  <si>
    <t>Nephelometry</t>
  </si>
  <si>
    <t>Raw Data</t>
  </si>
  <si>
    <t>A</t>
  </si>
  <si>
    <t>B</t>
  </si>
  <si>
    <t>C</t>
  </si>
  <si>
    <t>D</t>
  </si>
  <si>
    <t>E</t>
  </si>
  <si>
    <t>F</t>
  </si>
  <si>
    <t>G</t>
  </si>
  <si>
    <t>H</t>
  </si>
  <si>
    <t>CRD 486</t>
  </si>
  <si>
    <t>1% DMSO buffer</t>
  </si>
  <si>
    <t>60mM KPO4 buffer</t>
  </si>
  <si>
    <t>50µM</t>
  </si>
  <si>
    <t>20µM</t>
  </si>
  <si>
    <t>n1</t>
  </si>
  <si>
    <t>n2</t>
  </si>
  <si>
    <t>n3</t>
  </si>
  <si>
    <t>Avg</t>
  </si>
  <si>
    <t>fold</t>
  </si>
  <si>
    <t>1% DMSO</t>
  </si>
  <si>
    <t>Buffer</t>
  </si>
  <si>
    <t>CRD 498</t>
  </si>
  <si>
    <t>CRD 499</t>
  </si>
  <si>
    <t>CRD 500</t>
  </si>
  <si>
    <t>CRD 501</t>
  </si>
  <si>
    <t>CRD 502</t>
  </si>
  <si>
    <t>CRD 503</t>
  </si>
  <si>
    <t>CRD 504</t>
  </si>
  <si>
    <t>CRD 505</t>
  </si>
  <si>
    <t>CRD 506</t>
  </si>
  <si>
    <t>CRD 507</t>
  </si>
  <si>
    <t>CRD 508</t>
  </si>
  <si>
    <t>CRD 509</t>
  </si>
  <si>
    <t>CRD 510</t>
  </si>
  <si>
    <t>CRD 511</t>
  </si>
  <si>
    <t>CRD 512</t>
  </si>
  <si>
    <t>Test ID: 301</t>
  </si>
  <si>
    <t>Date: 2/25/2012</t>
  </si>
  <si>
    <t>Time: 1:30:07 PM</t>
  </si>
  <si>
    <t>ID1: CRD498-512</t>
  </si>
  <si>
    <t>ID3: 25.2.12</t>
  </si>
  <si>
    <t>CRD 498,499,500,501,504,505,506,509 &amp; 512 are insoluble</t>
  </si>
  <si>
    <t>Test ID: 316</t>
  </si>
  <si>
    <t>Date: 3/6/2012</t>
  </si>
  <si>
    <t>Time: 12:14:10 PM</t>
  </si>
  <si>
    <t>ID1: CRD513-524 &amp; 486</t>
  </si>
  <si>
    <t>ID2: 50,20 &amp; 2µM</t>
  </si>
  <si>
    <t>ID3: 6.3.12</t>
  </si>
  <si>
    <t>2µM</t>
  </si>
  <si>
    <t>CRD 513</t>
  </si>
  <si>
    <t>CRD 521</t>
  </si>
  <si>
    <t>CRD 514</t>
  </si>
  <si>
    <t>CRD 522</t>
  </si>
  <si>
    <t>CRD 515</t>
  </si>
  <si>
    <t>CRD 523</t>
  </si>
  <si>
    <t>CRD 516</t>
  </si>
  <si>
    <t>CRD 524</t>
  </si>
  <si>
    <t>CRD 517</t>
  </si>
  <si>
    <t>CRD 518</t>
  </si>
  <si>
    <t>CRD 519</t>
  </si>
  <si>
    <t>CRD 520</t>
  </si>
  <si>
    <t>Test ID: 334</t>
  </si>
  <si>
    <t>Date: 3/12/2012</t>
  </si>
  <si>
    <t>Time: 1:24:44 PM</t>
  </si>
  <si>
    <t>ID1: CRD 525-530</t>
  </si>
  <si>
    <t>ID3: 12.3.12</t>
  </si>
  <si>
    <t>CRD 525</t>
  </si>
  <si>
    <t>CRD 526</t>
  </si>
  <si>
    <t>CRD 527</t>
  </si>
  <si>
    <t>CRD 528</t>
  </si>
  <si>
    <t>CRD 529</t>
  </si>
  <si>
    <t>CRD 530</t>
  </si>
  <si>
    <t>N1</t>
  </si>
  <si>
    <t>N2</t>
  </si>
  <si>
    <t>Fold</t>
  </si>
  <si>
    <t>Test ID: 336</t>
  </si>
  <si>
    <t>Date: 3/13/2012</t>
  </si>
  <si>
    <t>Time: 12:12:58 PM</t>
  </si>
  <si>
    <t>ID1: CRD 531-534</t>
  </si>
  <si>
    <t>ID3: 13.3.12</t>
  </si>
  <si>
    <t>CRD 531</t>
  </si>
  <si>
    <t>CRD 532</t>
  </si>
  <si>
    <t>CRD 533</t>
  </si>
  <si>
    <t>CRD 534</t>
  </si>
  <si>
    <t>Test ID: 344</t>
  </si>
  <si>
    <t>Date: 3/19/2012</t>
  </si>
  <si>
    <t>Time: 12:25:30 PM</t>
  </si>
  <si>
    <t>ID1: CRD 535-542</t>
  </si>
  <si>
    <t>ID3: 19.03.12</t>
  </si>
  <si>
    <t>CRD 535</t>
  </si>
  <si>
    <t>CRD 536</t>
  </si>
  <si>
    <t>CRD 537</t>
  </si>
  <si>
    <t>CRD 538</t>
  </si>
  <si>
    <t>CRD 539</t>
  </si>
  <si>
    <t>CRD 540</t>
  </si>
  <si>
    <t>CRD 541</t>
  </si>
  <si>
    <t>CRD 542</t>
  </si>
  <si>
    <t>Test ID: 345</t>
  </si>
  <si>
    <t>Time: 12:55:29 PM</t>
  </si>
  <si>
    <t>ID3: 30 min</t>
  </si>
  <si>
    <t>Test ID: 346</t>
  </si>
  <si>
    <t>Time: 1:20:36 PM</t>
  </si>
  <si>
    <t>ID3: 60 min</t>
  </si>
  <si>
    <t>Test ID: 353</t>
  </si>
  <si>
    <t>Date: 3/26/2012</t>
  </si>
  <si>
    <t>Time: 12:12:11 PM</t>
  </si>
  <si>
    <t>ID1: CRD 548-553</t>
  </si>
  <si>
    <t>ID2: 50,20,10 &amp; 2µM</t>
  </si>
  <si>
    <t>ID3: 0 min</t>
  </si>
  <si>
    <t>Test ID: 354</t>
  </si>
  <si>
    <t>Time: 12:40:07 PM</t>
  </si>
  <si>
    <t>CRD 548</t>
  </si>
  <si>
    <t>10µM</t>
  </si>
  <si>
    <t>CRD 549</t>
  </si>
  <si>
    <t>CRD 550</t>
  </si>
  <si>
    <t>CRD 551</t>
  </si>
  <si>
    <t>CRD 552</t>
  </si>
  <si>
    <t>CRD 553</t>
  </si>
  <si>
    <t>Test ID: 351</t>
  </si>
  <si>
    <t>Date: 3/23/2012</t>
  </si>
  <si>
    <t>Time: 11:56:56 AM</t>
  </si>
  <si>
    <t>ID1: CRD 543-547</t>
  </si>
  <si>
    <t>ID3: 23.3.12</t>
  </si>
  <si>
    <t>Test ID: 352</t>
  </si>
  <si>
    <t>Time: 12:32:30 PM</t>
  </si>
  <si>
    <t>ID3: 30min</t>
  </si>
  <si>
    <t>SD</t>
  </si>
  <si>
    <t>% CV</t>
  </si>
  <si>
    <t>CRD 543</t>
  </si>
  <si>
    <t>CRD 544</t>
  </si>
  <si>
    <t>CRD 545</t>
  </si>
  <si>
    <t>CRD 546</t>
  </si>
  <si>
    <t>CRD 547</t>
  </si>
  <si>
    <t>N3</t>
  </si>
  <si>
    <t>Test ID: 365</t>
  </si>
  <si>
    <t>Time: 5:43:53 PM</t>
  </si>
  <si>
    <t>ID1: CRD554-565</t>
  </si>
  <si>
    <t>CRD 554</t>
  </si>
  <si>
    <t>CRD 555</t>
  </si>
  <si>
    <t>CRD 556</t>
  </si>
  <si>
    <t>CRD 557</t>
  </si>
  <si>
    <t>CRD 558</t>
  </si>
  <si>
    <t>CRD 559</t>
  </si>
  <si>
    <t>CRD 560</t>
  </si>
  <si>
    <t>CRD 561</t>
  </si>
  <si>
    <t>CRD 562</t>
  </si>
  <si>
    <t>CRD 563</t>
  </si>
  <si>
    <t>CRD 564</t>
  </si>
  <si>
    <t>CRD 565</t>
  </si>
  <si>
    <t>buffer</t>
  </si>
  <si>
    <t>Date: 4/4/212</t>
  </si>
  <si>
    <t>ID2: 50,2 &amp; 2µM</t>
  </si>
  <si>
    <t>Test ID: 374</t>
  </si>
  <si>
    <t>Date: 4/17/2012</t>
  </si>
  <si>
    <t>Time: 3:47:26 PM</t>
  </si>
  <si>
    <t>ID1: CRD 570-585</t>
  </si>
  <si>
    <t>ID2: 50, 20 &amp; 2µM</t>
  </si>
  <si>
    <t>ID3: 17.04.12</t>
  </si>
  <si>
    <t>CRD 570</t>
  </si>
  <si>
    <t>CRD 571</t>
  </si>
  <si>
    <t>CRD 572</t>
  </si>
  <si>
    <t>CRD 573</t>
  </si>
  <si>
    <t>CRD 574</t>
  </si>
  <si>
    <t>CRD 575</t>
  </si>
  <si>
    <t>CRD 576</t>
  </si>
  <si>
    <t>CRD 577</t>
  </si>
  <si>
    <t>CRD 578</t>
  </si>
  <si>
    <t>CRD 579</t>
  </si>
  <si>
    <t>CRD 580</t>
  </si>
  <si>
    <t>CRD 581</t>
  </si>
  <si>
    <t>CRD 582</t>
  </si>
  <si>
    <t>CRD 583</t>
  </si>
  <si>
    <t>CRD 584</t>
  </si>
  <si>
    <t>CRD 585</t>
  </si>
  <si>
    <t>Test ID: 378</t>
  </si>
  <si>
    <t>Date: 4/21/2012</t>
  </si>
  <si>
    <t>Time: 5:09:07 PM</t>
  </si>
  <si>
    <t>ID1: CRD 592-598,</t>
  </si>
  <si>
    <t>ID2: 434batch-2,577 &amp; 586</t>
  </si>
  <si>
    <t>ID3: 50, 20 &amp; 2µM</t>
  </si>
  <si>
    <t>CRD 592</t>
  </si>
  <si>
    <t>CRD 593</t>
  </si>
  <si>
    <t>CRD 594</t>
  </si>
  <si>
    <t>CRD 595</t>
  </si>
  <si>
    <t>CRD 596</t>
  </si>
  <si>
    <t>CRD 597</t>
  </si>
  <si>
    <t>CRD 598</t>
  </si>
  <si>
    <t>CRD 434 batch-2</t>
  </si>
  <si>
    <t>CRD 586</t>
  </si>
  <si>
    <t>Test ID: 377</t>
  </si>
  <si>
    <t>Date: 4/20/2012</t>
  </si>
  <si>
    <t>Time: 4:58:19 PM</t>
  </si>
  <si>
    <t>ID1: CRD 587-591</t>
  </si>
  <si>
    <t>ID3: 20.04.12</t>
  </si>
  <si>
    <t>CRD 587</t>
  </si>
  <si>
    <t>CRD 588</t>
  </si>
  <si>
    <t>CRD 589</t>
  </si>
  <si>
    <t>CRD 590</t>
  </si>
  <si>
    <t>CRD 591</t>
  </si>
  <si>
    <t>Test ID: 370</t>
  </si>
  <si>
    <t>Date: 4/10/2012</t>
  </si>
  <si>
    <t>Time: 4:06:59 PM</t>
  </si>
  <si>
    <t>ID1: CRD 566-569</t>
  </si>
  <si>
    <t>ID3: 10.4.12</t>
  </si>
  <si>
    <t>CRD 566</t>
  </si>
  <si>
    <t>CRD 567</t>
  </si>
  <si>
    <t>CRD 568</t>
  </si>
  <si>
    <t>CRD 569</t>
  </si>
  <si>
    <t>value not included as there is filter paper particle in the well</t>
  </si>
  <si>
    <t>Test ID: 417</t>
  </si>
  <si>
    <t>Date: 6/26/2012</t>
  </si>
  <si>
    <t>Time: 6:56:00 PM</t>
  </si>
  <si>
    <t>ID1: CRD656-672</t>
  </si>
  <si>
    <t>CRD 659</t>
  </si>
  <si>
    <t>CRD 660</t>
  </si>
  <si>
    <t>CRD 661</t>
  </si>
  <si>
    <t>CRD 662</t>
  </si>
  <si>
    <t>CRD 663</t>
  </si>
  <si>
    <t>CRD 664</t>
  </si>
  <si>
    <t>CRD 665</t>
  </si>
  <si>
    <t>CRD 666</t>
  </si>
  <si>
    <t>CRD 667</t>
  </si>
  <si>
    <t>CRD 668</t>
  </si>
  <si>
    <t>CRD 669</t>
  </si>
  <si>
    <t>CRD 670</t>
  </si>
  <si>
    <t>CRD 671</t>
  </si>
  <si>
    <t>CRD 672</t>
  </si>
  <si>
    <t>CRD 673</t>
  </si>
  <si>
    <t>Test ID: 418</t>
  </si>
  <si>
    <t>Time: 6:58:56 PM</t>
  </si>
  <si>
    <t>ID1: CRD673-675</t>
  </si>
  <si>
    <t>CRD 674</t>
  </si>
  <si>
    <t>CRD 675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</si>
</sst>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58">
    <xf numFmtId="0" fontId="0" fillId="0" borderId="0" xfId="0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 applyBorder="1" applyAlignment="1">
      <alignment horizontal="right"/>
    </xf>
    <xf numFmtId="0" fontId="0" fillId="0" borderId="0" xfId="0"/>
    <xf numFmtId="0" fontId="0" fillId="0" borderId="0" xfId="0" applyFont="1"/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23" xfId="0" applyBorder="1"/>
    <xf numFmtId="0" fontId="0" fillId="0" borderId="0" xfId="0"/>
    <xf numFmtId="0" fontId="0" fillId="0" borderId="4" xfId="0" applyBorder="1" applyAlignment="1">
      <alignment horizontal="right"/>
    </xf>
    <xf numFmtId="0" fontId="0" fillId="0" borderId="16" xfId="0" applyBorder="1"/>
    <xf numFmtId="0" fontId="0" fillId="0" borderId="17" xfId="0" applyBorder="1"/>
    <xf numFmtId="0" fontId="0" fillId="0" borderId="11" xfId="0" applyBorder="1"/>
    <xf numFmtId="0" fontId="0" fillId="0" borderId="12" xfId="0" applyBorder="1"/>
    <xf numFmtId="0" fontId="2" fillId="0" borderId="0" xfId="0" applyFont="1"/>
    <xf numFmtId="0" fontId="0" fillId="0" borderId="6" xfId="0" applyBorder="1" applyAlignment="1">
      <alignment horizontal="right"/>
    </xf>
    <xf numFmtId="1" fontId="0" fillId="0" borderId="6" xfId="0" applyNumberFormat="1" applyBorder="1"/>
    <xf numFmtId="0" fontId="0" fillId="0" borderId="16" xfId="0" applyBorder="1" applyAlignment="1">
      <alignment horizontal="right"/>
    </xf>
    <xf numFmtId="1" fontId="0" fillId="0" borderId="6" xfId="0" applyNumberFormat="1" applyBorder="1" applyAlignment="1">
      <alignment horizontal="center"/>
    </xf>
    <xf numFmtId="164" fontId="2" fillId="0" borderId="14" xfId="0" applyNumberFormat="1" applyFont="1" applyBorder="1" applyAlignment="1">
      <alignment horizontal="center"/>
    </xf>
    <xf numFmtId="1" fontId="0" fillId="0" borderId="16" xfId="0" applyNumberFormat="1" applyBorder="1" applyAlignment="1">
      <alignment horizontal="center"/>
    </xf>
    <xf numFmtId="1" fontId="0" fillId="0" borderId="26" xfId="0" applyNumberFormat="1" applyBorder="1" applyAlignment="1">
      <alignment horizontal="center"/>
    </xf>
    <xf numFmtId="1" fontId="0" fillId="0" borderId="11" xfId="0" applyNumberFormat="1" applyBorder="1" applyAlignment="1">
      <alignment horizontal="center"/>
    </xf>
    <xf numFmtId="164" fontId="0" fillId="0" borderId="17" xfId="0" applyNumberFormat="1" applyBorder="1" applyAlignment="1">
      <alignment horizontal="center"/>
    </xf>
    <xf numFmtId="164" fontId="2" fillId="0" borderId="12" xfId="0" applyNumberFormat="1" applyFont="1" applyBorder="1" applyAlignment="1">
      <alignment horizontal="center"/>
    </xf>
    <xf numFmtId="164" fontId="2" fillId="0" borderId="17" xfId="0" applyNumberFormat="1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0" fontId="0" fillId="0" borderId="13" xfId="0" applyBorder="1" applyAlignment="1">
      <alignment horizontal="right"/>
    </xf>
    <xf numFmtId="0" fontId="0" fillId="0" borderId="15" xfId="0" applyBorder="1" applyAlignment="1">
      <alignment horizontal="right"/>
    </xf>
    <xf numFmtId="0" fontId="2" fillId="0" borderId="26" xfId="0" applyFont="1" applyBorder="1" applyAlignment="1">
      <alignment horizontal="center"/>
    </xf>
    <xf numFmtId="0" fontId="1" fillId="0" borderId="6" xfId="0" applyFont="1" applyBorder="1" applyAlignment="1">
      <alignment horizontal="right"/>
    </xf>
    <xf numFmtId="0" fontId="0" fillId="0" borderId="26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right"/>
    </xf>
    <xf numFmtId="1" fontId="0" fillId="0" borderId="11" xfId="0" applyNumberFormat="1" applyBorder="1"/>
    <xf numFmtId="0" fontId="2" fillId="0" borderId="25" xfId="0" applyFont="1" applyBorder="1" applyAlignment="1">
      <alignment horizontal="center"/>
    </xf>
    <xf numFmtId="0" fontId="2" fillId="0" borderId="27" xfId="0" applyFont="1" applyBorder="1" applyAlignment="1">
      <alignment horizontal="center"/>
    </xf>
    <xf numFmtId="0" fontId="0" fillId="0" borderId="30" xfId="0" applyBorder="1" applyAlignment="1">
      <alignment horizontal="right"/>
    </xf>
    <xf numFmtId="0" fontId="0" fillId="0" borderId="22" xfId="0" applyBorder="1" applyAlignment="1">
      <alignment horizontal="right"/>
    </xf>
    <xf numFmtId="0" fontId="0" fillId="0" borderId="25" xfId="0" applyBorder="1" applyAlignment="1">
      <alignment horizontal="right"/>
    </xf>
    <xf numFmtId="0" fontId="2" fillId="0" borderId="0" xfId="0" applyFont="1" applyFill="1" applyBorder="1"/>
    <xf numFmtId="164" fontId="2" fillId="0" borderId="6" xfId="0" applyNumberFormat="1" applyFont="1" applyBorder="1" applyAlignment="1">
      <alignment horizontal="center"/>
    </xf>
    <xf numFmtId="0" fontId="1" fillId="0" borderId="16" xfId="0" applyFont="1" applyBorder="1" applyAlignment="1">
      <alignment horizontal="right"/>
    </xf>
    <xf numFmtId="164" fontId="2" fillId="0" borderId="16" xfId="0" applyNumberFormat="1" applyFont="1" applyBorder="1" applyAlignment="1">
      <alignment horizontal="center"/>
    </xf>
    <xf numFmtId="164" fontId="2" fillId="0" borderId="27" xfId="0" applyNumberFormat="1" applyFont="1" applyBorder="1" applyAlignment="1">
      <alignment horizontal="center"/>
    </xf>
    <xf numFmtId="0" fontId="0" fillId="0" borderId="30" xfId="0" applyBorder="1"/>
    <xf numFmtId="0" fontId="0" fillId="0" borderId="0" xfId="0"/>
    <xf numFmtId="0" fontId="0" fillId="0" borderId="0" xfId="0" applyFont="1"/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6" xfId="0" applyBorder="1"/>
    <xf numFmtId="0" fontId="0" fillId="0" borderId="14" xfId="0" applyBorder="1"/>
    <xf numFmtId="0" fontId="0" fillId="0" borderId="16" xfId="0" applyBorder="1"/>
    <xf numFmtId="0" fontId="0" fillId="0" borderId="17" xfId="0" applyBorder="1"/>
    <xf numFmtId="0" fontId="0" fillId="0" borderId="0" xfId="0" applyBorder="1"/>
    <xf numFmtId="0" fontId="0" fillId="0" borderId="6" xfId="0" applyBorder="1" applyAlignment="1"/>
    <xf numFmtId="0" fontId="0" fillId="0" borderId="14" xfId="0" applyBorder="1" applyAlignment="1"/>
    <xf numFmtId="0" fontId="0" fillId="0" borderId="13" xfId="0" applyBorder="1" applyAlignment="1">
      <alignment horizontal="right"/>
    </xf>
    <xf numFmtId="0" fontId="0" fillId="0" borderId="14" xfId="0" applyBorder="1" applyAlignment="1">
      <alignment horizontal="right"/>
    </xf>
    <xf numFmtId="0" fontId="0" fillId="0" borderId="15" xfId="0" applyBorder="1" applyAlignment="1">
      <alignment horizontal="right"/>
    </xf>
    <xf numFmtId="0" fontId="0" fillId="0" borderId="17" xfId="0" applyBorder="1" applyAlignment="1">
      <alignment horizontal="right"/>
    </xf>
    <xf numFmtId="1" fontId="0" fillId="0" borderId="6" xfId="0" applyNumberFormat="1" applyBorder="1" applyAlignment="1">
      <alignment horizontal="right"/>
    </xf>
    <xf numFmtId="1" fontId="0" fillId="0" borderId="11" xfId="0" applyNumberFormat="1" applyBorder="1" applyAlignment="1">
      <alignment horizontal="right"/>
    </xf>
    <xf numFmtId="164" fontId="0" fillId="0" borderId="14" xfId="0" applyNumberFormat="1" applyBorder="1" applyAlignment="1">
      <alignment horizontal="center"/>
    </xf>
    <xf numFmtId="164" fontId="2" fillId="0" borderId="13" xfId="0" applyNumberFormat="1" applyFont="1" applyBorder="1" applyAlignment="1">
      <alignment horizontal="center"/>
    </xf>
    <xf numFmtId="164" fontId="2" fillId="0" borderId="15" xfId="0" applyNumberFormat="1" applyFont="1" applyBorder="1" applyAlignment="1">
      <alignment horizontal="center"/>
    </xf>
    <xf numFmtId="1" fontId="0" fillId="0" borderId="13" xfId="0" applyNumberFormat="1" applyBorder="1" applyAlignment="1">
      <alignment horizontal="center"/>
    </xf>
    <xf numFmtId="1" fontId="0" fillId="0" borderId="15" xfId="0" applyNumberFormat="1" applyBorder="1" applyAlignment="1">
      <alignment horizontal="center"/>
    </xf>
    <xf numFmtId="0" fontId="1" fillId="0" borderId="13" xfId="0" applyFont="1" applyBorder="1" applyAlignment="1">
      <alignment horizontal="right"/>
    </xf>
    <xf numFmtId="0" fontId="1" fillId="0" borderId="11" xfId="0" applyFont="1" applyBorder="1" applyAlignment="1">
      <alignment horizontal="right"/>
    </xf>
    <xf numFmtId="0" fontId="1" fillId="0" borderId="22" xfId="0" applyFont="1" applyBorder="1" applyAlignment="1">
      <alignment horizontal="right"/>
    </xf>
    <xf numFmtId="0" fontId="1" fillId="0" borderId="26" xfId="0" applyFont="1" applyBorder="1" applyAlignment="1">
      <alignment horizontal="right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8" xfId="0" applyBorder="1"/>
    <xf numFmtId="0" fontId="0" fillId="0" borderId="9" xfId="0" applyBorder="1"/>
    <xf numFmtId="0" fontId="0" fillId="0" borderId="13" xfId="0" applyBorder="1"/>
    <xf numFmtId="164" fontId="0" fillId="0" borderId="14" xfId="0" applyNumberFormat="1" applyBorder="1"/>
    <xf numFmtId="0" fontId="0" fillId="0" borderId="15" xfId="0" applyBorder="1"/>
    <xf numFmtId="1" fontId="0" fillId="0" borderId="16" xfId="0" applyNumberFormat="1" applyBorder="1"/>
    <xf numFmtId="0" fontId="0" fillId="0" borderId="33" xfId="0" applyBorder="1" applyAlignment="1">
      <alignment horizontal="right"/>
    </xf>
    <xf numFmtId="1" fontId="0" fillId="0" borderId="33" xfId="0" applyNumberFormat="1" applyBorder="1"/>
    <xf numFmtId="164" fontId="0" fillId="0" borderId="34" xfId="0" applyNumberFormat="1" applyBorder="1"/>
    <xf numFmtId="0" fontId="2" fillId="0" borderId="10" xfId="0" applyFont="1" applyBorder="1"/>
    <xf numFmtId="0" fontId="2" fillId="0" borderId="15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32" xfId="0" applyFont="1" applyBorder="1"/>
    <xf numFmtId="0" fontId="2" fillId="0" borderId="13" xfId="0" applyFont="1" applyBorder="1"/>
    <xf numFmtId="0" fontId="2" fillId="0" borderId="23" xfId="0" applyFont="1" applyBorder="1"/>
    <xf numFmtId="0" fontId="0" fillId="0" borderId="22" xfId="0" applyBorder="1"/>
    <xf numFmtId="164" fontId="0" fillId="0" borderId="17" xfId="0" applyNumberFormat="1" applyBorder="1"/>
    <xf numFmtId="0" fontId="0" fillId="0" borderId="32" xfId="0" applyBorder="1" applyAlignment="1">
      <alignment horizontal="right"/>
    </xf>
    <xf numFmtId="0" fontId="0" fillId="0" borderId="0" xfId="0"/>
    <xf numFmtId="0" fontId="0" fillId="0" borderId="0" xfId="0" applyFont="1"/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0" xfId="0" applyBorder="1" applyAlignment="1"/>
    <xf numFmtId="0" fontId="0" fillId="0" borderId="2" xfId="0" applyBorder="1"/>
    <xf numFmtId="0" fontId="0" fillId="0" borderId="1" xfId="0" applyBorder="1"/>
    <xf numFmtId="0" fontId="0" fillId="0" borderId="5" xfId="0" applyBorder="1" applyAlignment="1"/>
    <xf numFmtId="0" fontId="2" fillId="0" borderId="26" xfId="0" applyFont="1" applyBorder="1"/>
    <xf numFmtId="0" fontId="2" fillId="0" borderId="25" xfId="0" applyFont="1" applyBorder="1"/>
    <xf numFmtId="0" fontId="2" fillId="0" borderId="27" xfId="0" applyFont="1" applyBorder="1"/>
    <xf numFmtId="0" fontId="2" fillId="0" borderId="4" xfId="0" applyFont="1" applyBorder="1"/>
    <xf numFmtId="164" fontId="0" fillId="0" borderId="12" xfId="0" applyNumberFormat="1" applyBorder="1"/>
    <xf numFmtId="0" fontId="0" fillId="0" borderId="23" xfId="0" applyBorder="1" applyAlignment="1">
      <alignment horizontal="right"/>
    </xf>
    <xf numFmtId="0" fontId="2" fillId="0" borderId="2" xfId="0" applyFont="1" applyBorder="1"/>
    <xf numFmtId="164" fontId="0" fillId="0" borderId="24" xfId="0" applyNumberFormat="1" applyBorder="1"/>
    <xf numFmtId="164" fontId="0" fillId="0" borderId="35" xfId="0" applyNumberFormat="1" applyBorder="1"/>
    <xf numFmtId="164" fontId="0" fillId="0" borderId="36" xfId="0" applyNumberFormat="1" applyBorder="1"/>
    <xf numFmtId="164" fontId="0" fillId="0" borderId="11" xfId="0" applyNumberFormat="1" applyBorder="1"/>
    <xf numFmtId="164" fontId="0" fillId="0" borderId="16" xfId="0" applyNumberFormat="1" applyBorder="1"/>
    <xf numFmtId="164" fontId="2" fillId="0" borderId="12" xfId="0" applyNumberFormat="1" applyFont="1" applyBorder="1"/>
    <xf numFmtId="164" fontId="2" fillId="0" borderId="14" xfId="0" applyNumberFormat="1" applyFont="1" applyBorder="1"/>
    <xf numFmtId="0" fontId="0" fillId="0" borderId="0" xfId="0"/>
    <xf numFmtId="0" fontId="0" fillId="0" borderId="0" xfId="0" applyFont="1"/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164" fontId="2" fillId="0" borderId="24" xfId="0" applyNumberFormat="1" applyFont="1" applyBorder="1"/>
    <xf numFmtId="164" fontId="2" fillId="0" borderId="35" xfId="0" applyNumberFormat="1" applyFont="1" applyBorder="1"/>
    <xf numFmtId="1" fontId="0" fillId="0" borderId="24" xfId="0" applyNumberFormat="1" applyBorder="1"/>
    <xf numFmtId="0" fontId="0" fillId="0" borderId="0" xfId="0"/>
    <xf numFmtId="0" fontId="0" fillId="0" borderId="0" xfId="0" applyFont="1"/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1" fontId="0" fillId="0" borderId="35" xfId="0" applyNumberFormat="1" applyBorder="1"/>
    <xf numFmtId="164" fontId="2" fillId="0" borderId="30" xfId="0" applyNumberFormat="1" applyFont="1" applyBorder="1"/>
    <xf numFmtId="164" fontId="2" fillId="0" borderId="22" xfId="0" applyNumberFormat="1" applyFont="1" applyBorder="1"/>
    <xf numFmtId="164" fontId="2" fillId="0" borderId="10" xfId="0" applyNumberFormat="1" applyFont="1" applyBorder="1"/>
    <xf numFmtId="1" fontId="0" fillId="0" borderId="12" xfId="0" applyNumberFormat="1" applyBorder="1"/>
    <xf numFmtId="164" fontId="2" fillId="0" borderId="13" xfId="0" applyNumberFormat="1" applyFont="1" applyBorder="1"/>
    <xf numFmtId="1" fontId="0" fillId="0" borderId="14" xfId="0" applyNumberFormat="1" applyBorder="1"/>
    <xf numFmtId="1" fontId="0" fillId="0" borderId="2" xfId="0" applyNumberFormat="1" applyBorder="1"/>
    <xf numFmtId="164" fontId="2" fillId="0" borderId="25" xfId="0" applyNumberFormat="1" applyFont="1" applyBorder="1"/>
    <xf numFmtId="1" fontId="0" fillId="0" borderId="27" xfId="0" applyNumberFormat="1" applyBorder="1"/>
    <xf numFmtId="164" fontId="2" fillId="0" borderId="4" xfId="0" applyNumberFormat="1" applyFont="1" applyBorder="1"/>
    <xf numFmtId="164" fontId="0" fillId="0" borderId="27" xfId="0" applyNumberFormat="1" applyBorder="1"/>
    <xf numFmtId="0" fontId="0" fillId="0" borderId="0" xfId="0"/>
    <xf numFmtId="0" fontId="0" fillId="0" borderId="0" xfId="0" applyFont="1"/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0" xfId="0"/>
    <xf numFmtId="0" fontId="0" fillId="0" borderId="0" xfId="0" applyFont="1"/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35" xfId="0" applyBorder="1" applyAlignment="1"/>
    <xf numFmtId="0" fontId="0" fillId="0" borderId="37" xfId="0" applyBorder="1" applyAlignment="1"/>
    <xf numFmtId="0" fontId="0" fillId="0" borderId="22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0" fillId="0" borderId="3" xfId="0" applyBorder="1" applyAlignment="1"/>
    <xf numFmtId="0" fontId="0" fillId="0" borderId="4" xfId="0" applyBorder="1" applyAlignment="1"/>
    <xf numFmtId="0" fontId="0" fillId="0" borderId="7" xfId="0" applyBorder="1"/>
    <xf numFmtId="0" fontId="0" fillId="0" borderId="0" xfId="0"/>
    <xf numFmtId="0" fontId="0" fillId="0" borderId="0" xfId="0" applyFont="1"/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0" xfId="0"/>
    <xf numFmtId="0" fontId="0" fillId="0" borderId="0" xfId="0" applyFont="1"/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2" fillId="0" borderId="6" xfId="0" applyFont="1" applyBorder="1"/>
    <xf numFmtId="0" fontId="2" fillId="0" borderId="11" xfId="0" applyFont="1" applyBorder="1"/>
    <xf numFmtId="164" fontId="2" fillId="0" borderId="6" xfId="0" applyNumberFormat="1" applyFont="1" applyBorder="1"/>
    <xf numFmtId="164" fontId="2" fillId="0" borderId="11" xfId="0" applyNumberFormat="1" applyFont="1" applyBorder="1"/>
    <xf numFmtId="164" fontId="0" fillId="0" borderId="6" xfId="0" applyNumberFormat="1" applyBorder="1"/>
    <xf numFmtId="164" fontId="2" fillId="0" borderId="16" xfId="0" applyNumberFormat="1" applyFont="1" applyBorder="1"/>
    <xf numFmtId="164" fontId="2" fillId="0" borderId="38" xfId="0" applyNumberFormat="1" applyFont="1" applyBorder="1"/>
    <xf numFmtId="164" fontId="2" fillId="0" borderId="39" xfId="0" applyNumberFormat="1" applyFont="1" applyBorder="1"/>
    <xf numFmtId="164" fontId="0" fillId="0" borderId="39" xfId="0" applyNumberFormat="1" applyBorder="1"/>
    <xf numFmtId="164" fontId="0" fillId="0" borderId="40" xfId="0" applyNumberFormat="1" applyBorder="1"/>
    <xf numFmtId="164" fontId="2" fillId="0" borderId="17" xfId="0" applyNumberFormat="1" applyFont="1" applyBorder="1"/>
    <xf numFmtId="164" fontId="2" fillId="0" borderId="36" xfId="0" applyNumberFormat="1" applyFont="1" applyBorder="1"/>
    <xf numFmtId="0" fontId="2" fillId="0" borderId="12" xfId="0" applyFont="1" applyBorder="1"/>
    <xf numFmtId="0" fontId="2" fillId="0" borderId="14" xfId="0" applyFont="1" applyBorder="1"/>
    <xf numFmtId="164" fontId="0" fillId="0" borderId="14" xfId="0" applyNumberFormat="1" applyFont="1" applyBorder="1"/>
    <xf numFmtId="164" fontId="0" fillId="0" borderId="17" xfId="0" applyNumberFormat="1" applyFont="1" applyBorder="1"/>
    <xf numFmtId="1" fontId="2" fillId="0" borderId="6" xfId="0" applyNumberFormat="1" applyFont="1" applyBorder="1"/>
    <xf numFmtId="1" fontId="2" fillId="0" borderId="16" xfId="0" applyNumberFormat="1" applyFont="1" applyBorder="1"/>
    <xf numFmtId="0" fontId="2" fillId="2" borderId="13" xfId="0" applyFont="1" applyFill="1" applyBorder="1"/>
    <xf numFmtId="0" fontId="0" fillId="2" borderId="6" xfId="0" applyFill="1" applyBorder="1" applyAlignment="1">
      <alignment horizontal="right"/>
    </xf>
    <xf numFmtId="1" fontId="0" fillId="2" borderId="6" xfId="0" applyNumberFormat="1" applyFill="1" applyBorder="1"/>
    <xf numFmtId="1" fontId="2" fillId="2" borderId="6" xfId="0" applyNumberFormat="1" applyFont="1" applyFill="1" applyBorder="1"/>
    <xf numFmtId="164" fontId="0" fillId="2" borderId="14" xfId="0" applyNumberFormat="1" applyFont="1" applyFill="1" applyBorder="1"/>
    <xf numFmtId="0" fontId="0" fillId="2" borderId="13" xfId="0" applyFill="1" applyBorder="1" applyAlignment="1">
      <alignment horizontal="right"/>
    </xf>
    <xf numFmtId="0" fontId="0" fillId="2" borderId="6" xfId="0" applyFill="1" applyBorder="1"/>
    <xf numFmtId="164" fontId="2" fillId="2" borderId="14" xfId="0" applyNumberFormat="1" applyFont="1" applyFill="1" applyBorder="1"/>
    <xf numFmtId="0" fontId="0" fillId="0" borderId="0" xfId="0"/>
    <xf numFmtId="0" fontId="0" fillId="0" borderId="0" xfId="0" applyFont="1"/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0" xfId="0"/>
    <xf numFmtId="0" fontId="0" fillId="0" borderId="0" xfId="0" applyFont="1"/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0" xfId="0"/>
    <xf numFmtId="0" fontId="0" fillId="0" borderId="0" xfId="0" applyFont="1"/>
    <xf numFmtId="0" fontId="1" fillId="3" borderId="0" xfId="0" applyFont="1" applyFill="1"/>
    <xf numFmtId="0" fontId="2" fillId="0" borderId="44" xfId="0" applyFont="1" applyFill="1" applyBorder="1"/>
    <xf numFmtId="0" fontId="0" fillId="0" borderId="0" xfId="0"/>
    <xf numFmtId="0" fontId="0" fillId="0" borderId="0" xfId="0" applyFont="1"/>
    <xf numFmtId="0" fontId="0" fillId="0" borderId="0" xfId="0"/>
    <xf numFmtId="0" fontId="0" fillId="0" borderId="0" xfId="0" applyFont="1"/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0" fillId="0" borderId="0" xfId="0"/>
    <xf numFmtId="0" fontId="0" fillId="0" borderId="0" xfId="0" applyFont="1"/>
    <xf numFmtId="0" fontId="0" fillId="0" borderId="2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0" xfId="0" applyBorder="1" applyAlignment="1">
      <alignment horizontal="right"/>
    </xf>
    <xf numFmtId="0" fontId="0" fillId="0" borderId="5" xfId="0" applyBorder="1" applyAlignment="1">
      <alignment horizontal="right"/>
    </xf>
    <xf numFmtId="0" fontId="0" fillId="0" borderId="7" xfId="0" applyBorder="1" applyAlignment="1">
      <alignment horizontal="right"/>
    </xf>
    <xf numFmtId="0" fontId="0" fillId="0" borderId="8" xfId="0" applyBorder="1" applyAlignment="1">
      <alignment horizontal="right"/>
    </xf>
    <xf numFmtId="0" fontId="0" fillId="0" borderId="9" xfId="0" applyBorder="1" applyAlignment="1">
      <alignment horizontal="right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31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2" fillId="0" borderId="41" xfId="0" applyFont="1" applyBorder="1" applyAlignment="1">
      <alignment horizontal="center"/>
    </xf>
    <xf numFmtId="0" fontId="2" fillId="0" borderId="42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22" xfId="0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64" fontId="0" fillId="0" borderId="14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Y36"/>
  <sheetViews>
    <sheetView topLeftCell="L7" workbookViewId="0">
      <selection activeCell="Z29" sqref="Z29"/>
    </sheetView>
  </sheetViews>
  <sheetFormatPr defaultRowHeight="15" x14ac:dyDescent="0.25"/>
  <cols>
    <col min="1" max="16384" width="9.140625" style="2"/>
  </cols>
  <sheetData>
    <row r="3" spans="1:25" x14ac:dyDescent="0.25">
      <c r="A3" s="5" t="s">
        <v>0</v>
      </c>
      <c r="B3" s="4"/>
      <c r="C3" s="4"/>
      <c r="D3" s="5" t="s">
        <v>1</v>
      </c>
      <c r="E3" s="4"/>
      <c r="F3" s="4"/>
      <c r="G3" s="4"/>
      <c r="H3" s="4"/>
      <c r="I3" s="4"/>
      <c r="J3" s="4"/>
      <c r="K3" s="5" t="s">
        <v>41</v>
      </c>
      <c r="L3" s="4"/>
      <c r="M3" s="4"/>
    </row>
    <row r="4" spans="1:25" x14ac:dyDescent="0.25">
      <c r="A4" s="5" t="s">
        <v>2</v>
      </c>
      <c r="B4" s="4"/>
      <c r="C4" s="4"/>
      <c r="D4" s="4"/>
      <c r="E4" s="4"/>
      <c r="F4" s="4"/>
      <c r="G4" s="4"/>
      <c r="H4" s="4"/>
      <c r="I4" s="5" t="s">
        <v>42</v>
      </c>
      <c r="J4" s="4"/>
      <c r="K4" s="5" t="s">
        <v>43</v>
      </c>
      <c r="L4" s="4"/>
      <c r="M4" s="4"/>
    </row>
    <row r="5" spans="1:25" x14ac:dyDescent="0.25">
      <c r="A5" s="5" t="s">
        <v>44</v>
      </c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25" x14ac:dyDescent="0.25">
      <c r="A6" s="5" t="s">
        <v>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pans="1:25" x14ac:dyDescent="0.25">
      <c r="A7" s="5" t="s">
        <v>45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</row>
    <row r="8" spans="1:25" x14ac:dyDescent="0.25">
      <c r="A8" s="5" t="s">
        <v>4</v>
      </c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</row>
    <row r="11" spans="1:25" ht="15.75" thickBot="1" x14ac:dyDescent="0.3"/>
    <row r="12" spans="1:25" x14ac:dyDescent="0.25">
      <c r="A12" s="4"/>
      <c r="B12" s="4" t="s">
        <v>5</v>
      </c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O12" s="17"/>
      <c r="P12" s="326" t="s">
        <v>17</v>
      </c>
      <c r="Q12" s="327"/>
      <c r="R12" s="327"/>
      <c r="S12" s="327"/>
      <c r="T12" s="328"/>
      <c r="U12" s="329" t="s">
        <v>18</v>
      </c>
      <c r="V12" s="327"/>
      <c r="W12" s="327"/>
      <c r="X12" s="327"/>
      <c r="Y12" s="330"/>
    </row>
    <row r="13" spans="1:25" ht="15.75" thickBot="1" x14ac:dyDescent="0.3">
      <c r="A13" s="4"/>
      <c r="B13" s="6">
        <v>1</v>
      </c>
      <c r="C13" s="6">
        <v>2</v>
      </c>
      <c r="D13" s="6">
        <v>3</v>
      </c>
      <c r="E13" s="6">
        <v>4</v>
      </c>
      <c r="F13" s="6">
        <v>5</v>
      </c>
      <c r="G13" s="6">
        <v>6</v>
      </c>
      <c r="H13" s="6">
        <v>7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O13" s="17"/>
      <c r="P13" s="45" t="s">
        <v>19</v>
      </c>
      <c r="Q13" s="39" t="s">
        <v>20</v>
      </c>
      <c r="R13" s="39" t="s">
        <v>21</v>
      </c>
      <c r="S13" s="39" t="s">
        <v>22</v>
      </c>
      <c r="T13" s="39" t="s">
        <v>23</v>
      </c>
      <c r="U13" s="39" t="s">
        <v>19</v>
      </c>
      <c r="V13" s="39" t="s">
        <v>20</v>
      </c>
      <c r="W13" s="39" t="s">
        <v>21</v>
      </c>
      <c r="X13" s="39" t="s">
        <v>22</v>
      </c>
      <c r="Y13" s="46" t="s">
        <v>23</v>
      </c>
    </row>
    <row r="14" spans="1:25" ht="15.75" thickBot="1" x14ac:dyDescent="0.3">
      <c r="A14" s="6" t="s">
        <v>6</v>
      </c>
      <c r="B14" s="7">
        <v>18763</v>
      </c>
      <c r="C14" s="8">
        <v>16872</v>
      </c>
      <c r="D14" s="8">
        <v>20468</v>
      </c>
      <c r="E14" s="8">
        <v>8931</v>
      </c>
      <c r="F14" s="8">
        <v>6132</v>
      </c>
      <c r="G14" s="8">
        <v>11352</v>
      </c>
      <c r="H14" s="8">
        <v>12320</v>
      </c>
      <c r="I14" s="8">
        <v>7866</v>
      </c>
      <c r="J14" s="8">
        <v>7910</v>
      </c>
      <c r="K14" s="8">
        <v>4021</v>
      </c>
      <c r="L14" s="8">
        <v>4202</v>
      </c>
      <c r="M14" s="9">
        <v>3046</v>
      </c>
      <c r="O14" s="23" t="s">
        <v>26</v>
      </c>
      <c r="P14" s="42">
        <v>18763</v>
      </c>
      <c r="Q14" s="43">
        <v>16872</v>
      </c>
      <c r="R14" s="87">
        <v>20468</v>
      </c>
      <c r="S14" s="31">
        <f>AVERAGE(P14:Q14)</f>
        <v>17817.5</v>
      </c>
      <c r="T14" s="33">
        <f>S14/$S$29</f>
        <v>40.189849624060152</v>
      </c>
      <c r="U14" s="47">
        <v>8931</v>
      </c>
      <c r="V14" s="43">
        <v>6132</v>
      </c>
      <c r="W14" s="87">
        <v>11352</v>
      </c>
      <c r="X14" s="31">
        <f>AVERAGE(U14:V14)</f>
        <v>7531.5</v>
      </c>
      <c r="Y14" s="33">
        <f>X14/$S$29</f>
        <v>16.988345864661653</v>
      </c>
    </row>
    <row r="15" spans="1:25" x14ac:dyDescent="0.25">
      <c r="A15" s="6" t="s">
        <v>7</v>
      </c>
      <c r="B15" s="10">
        <v>7925</v>
      </c>
      <c r="C15" s="11">
        <v>7831</v>
      </c>
      <c r="D15" s="11">
        <v>11094</v>
      </c>
      <c r="E15" s="11">
        <v>4104</v>
      </c>
      <c r="F15" s="11">
        <v>7882</v>
      </c>
      <c r="G15" s="11">
        <v>8535</v>
      </c>
      <c r="H15" s="11">
        <v>481</v>
      </c>
      <c r="I15" s="11">
        <v>502</v>
      </c>
      <c r="J15" s="11">
        <v>582</v>
      </c>
      <c r="K15" s="11">
        <v>476</v>
      </c>
      <c r="L15" s="11">
        <v>355</v>
      </c>
      <c r="M15" s="12">
        <v>394</v>
      </c>
      <c r="O15" s="23" t="s">
        <v>27</v>
      </c>
      <c r="P15" s="37">
        <v>7925</v>
      </c>
      <c r="Q15" s="24">
        <v>7831</v>
      </c>
      <c r="R15" s="40">
        <v>11094</v>
      </c>
      <c r="S15" s="31">
        <f>AVERAGE(P15:Q15)</f>
        <v>7878</v>
      </c>
      <c r="T15" s="28">
        <f t="shared" ref="T15:T28" si="0">S15/$S$29</f>
        <v>17.769924812030077</v>
      </c>
      <c r="U15" s="88">
        <v>4104</v>
      </c>
      <c r="V15" s="24">
        <v>7882</v>
      </c>
      <c r="W15" s="24">
        <v>8535</v>
      </c>
      <c r="X15" s="27">
        <f>AVERAGE(V15:W15)</f>
        <v>8208.5</v>
      </c>
      <c r="Y15" s="28">
        <f t="shared" ref="Y15:Y28" si="1">X15/$S$29</f>
        <v>18.515413533834586</v>
      </c>
    </row>
    <row r="16" spans="1:25" x14ac:dyDescent="0.25">
      <c r="A16" s="6" t="s">
        <v>8</v>
      </c>
      <c r="B16" s="10">
        <v>13394</v>
      </c>
      <c r="C16" s="11">
        <v>14524</v>
      </c>
      <c r="D16" s="11">
        <v>15554</v>
      </c>
      <c r="E16" s="11">
        <v>2189</v>
      </c>
      <c r="F16" s="11">
        <v>5081</v>
      </c>
      <c r="G16" s="11">
        <v>5422</v>
      </c>
      <c r="H16" s="11">
        <v>608</v>
      </c>
      <c r="I16" s="11">
        <v>1159</v>
      </c>
      <c r="J16" s="11">
        <v>571</v>
      </c>
      <c r="K16" s="11">
        <v>531</v>
      </c>
      <c r="L16" s="11">
        <v>448</v>
      </c>
      <c r="M16" s="12">
        <v>478</v>
      </c>
      <c r="O16" s="23" t="s">
        <v>28</v>
      </c>
      <c r="P16" s="37">
        <v>13394</v>
      </c>
      <c r="Q16" s="24">
        <v>14524</v>
      </c>
      <c r="R16" s="24">
        <v>15554</v>
      </c>
      <c r="S16" s="27">
        <f t="shared" ref="S16:S29" si="2">AVERAGE(P16:R16)</f>
        <v>14490.666666666666</v>
      </c>
      <c r="T16" s="28">
        <f t="shared" si="0"/>
        <v>32.685714285714283</v>
      </c>
      <c r="U16" s="88">
        <v>2189</v>
      </c>
      <c r="V16" s="24">
        <v>5081</v>
      </c>
      <c r="W16" s="24">
        <v>5422</v>
      </c>
      <c r="X16" s="27">
        <f>AVERAGE(V16:W16)</f>
        <v>5251.5</v>
      </c>
      <c r="Y16" s="28">
        <f t="shared" si="1"/>
        <v>11.845488721804513</v>
      </c>
    </row>
    <row r="17" spans="1:25" x14ac:dyDescent="0.25">
      <c r="A17" s="6" t="s">
        <v>9</v>
      </c>
      <c r="B17" s="10">
        <v>11426</v>
      </c>
      <c r="C17" s="11">
        <v>10725</v>
      </c>
      <c r="D17" s="11">
        <v>11375</v>
      </c>
      <c r="E17" s="11">
        <v>2573</v>
      </c>
      <c r="F17" s="11">
        <v>2840</v>
      </c>
      <c r="G17" s="11">
        <v>4365</v>
      </c>
      <c r="H17" s="11">
        <v>17705</v>
      </c>
      <c r="I17" s="11">
        <v>6934</v>
      </c>
      <c r="J17" s="11">
        <v>12844</v>
      </c>
      <c r="K17" s="11">
        <v>8317</v>
      </c>
      <c r="L17" s="11">
        <v>1844</v>
      </c>
      <c r="M17" s="12">
        <v>2471</v>
      </c>
      <c r="O17" s="23" t="s">
        <v>29</v>
      </c>
      <c r="P17" s="37">
        <v>11426</v>
      </c>
      <c r="Q17" s="24">
        <v>10725</v>
      </c>
      <c r="R17" s="24">
        <v>11375</v>
      </c>
      <c r="S17" s="27">
        <f t="shared" si="2"/>
        <v>11175.333333333334</v>
      </c>
      <c r="T17" s="28">
        <f t="shared" si="0"/>
        <v>25.207518796992485</v>
      </c>
      <c r="U17" s="48">
        <v>2573</v>
      </c>
      <c r="V17" s="24">
        <v>2840</v>
      </c>
      <c r="W17" s="24">
        <v>4365</v>
      </c>
      <c r="X17" s="27">
        <f t="shared" ref="X17:X28" si="3">AVERAGE(U17:W17)</f>
        <v>3259.3333333333335</v>
      </c>
      <c r="Y17" s="28">
        <f t="shared" si="1"/>
        <v>7.351879699248121</v>
      </c>
    </row>
    <row r="18" spans="1:25" x14ac:dyDescent="0.25">
      <c r="A18" s="6" t="s">
        <v>10</v>
      </c>
      <c r="B18" s="10">
        <v>541</v>
      </c>
      <c r="C18" s="11">
        <v>662</v>
      </c>
      <c r="D18" s="11">
        <v>419</v>
      </c>
      <c r="E18" s="11">
        <v>453</v>
      </c>
      <c r="F18" s="11">
        <v>452</v>
      </c>
      <c r="G18" s="11">
        <v>469</v>
      </c>
      <c r="H18" s="11">
        <v>12154</v>
      </c>
      <c r="I18" s="11">
        <v>9374</v>
      </c>
      <c r="J18" s="11">
        <v>9523</v>
      </c>
      <c r="K18" s="11">
        <v>1400</v>
      </c>
      <c r="L18" s="11">
        <v>1110</v>
      </c>
      <c r="M18" s="12">
        <v>1012</v>
      </c>
      <c r="O18" s="23" t="s">
        <v>30</v>
      </c>
      <c r="P18" s="37">
        <v>541</v>
      </c>
      <c r="Q18" s="24">
        <v>662</v>
      </c>
      <c r="R18" s="24">
        <v>419</v>
      </c>
      <c r="S18" s="27">
        <f t="shared" si="2"/>
        <v>540.66666666666663</v>
      </c>
      <c r="T18" s="28">
        <f t="shared" si="0"/>
        <v>1.219548872180451</v>
      </c>
      <c r="U18" s="48">
        <v>453</v>
      </c>
      <c r="V18" s="24">
        <v>452</v>
      </c>
      <c r="W18" s="24">
        <v>469</v>
      </c>
      <c r="X18" s="27">
        <f t="shared" si="3"/>
        <v>458</v>
      </c>
      <c r="Y18" s="28">
        <f t="shared" si="1"/>
        <v>1.0330827067669173</v>
      </c>
    </row>
    <row r="19" spans="1:25" x14ac:dyDescent="0.25">
      <c r="A19" s="6" t="s">
        <v>11</v>
      </c>
      <c r="B19" s="10">
        <v>553</v>
      </c>
      <c r="C19" s="11">
        <v>577</v>
      </c>
      <c r="D19" s="11">
        <v>641</v>
      </c>
      <c r="E19" s="11">
        <v>675</v>
      </c>
      <c r="F19" s="11">
        <v>626</v>
      </c>
      <c r="G19" s="11">
        <v>653</v>
      </c>
      <c r="H19" s="11">
        <v>631</v>
      </c>
      <c r="I19" s="11">
        <v>613</v>
      </c>
      <c r="J19" s="11">
        <v>573</v>
      </c>
      <c r="K19" s="11">
        <v>542</v>
      </c>
      <c r="L19" s="11">
        <v>564</v>
      </c>
      <c r="M19" s="12">
        <v>639</v>
      </c>
      <c r="O19" s="23" t="s">
        <v>31</v>
      </c>
      <c r="P19" s="37">
        <v>553</v>
      </c>
      <c r="Q19" s="24">
        <v>577</v>
      </c>
      <c r="R19" s="24">
        <v>641</v>
      </c>
      <c r="S19" s="27">
        <f t="shared" si="2"/>
        <v>590.33333333333337</v>
      </c>
      <c r="T19" s="28">
        <f t="shared" si="0"/>
        <v>1.3315789473684212</v>
      </c>
      <c r="U19" s="48">
        <v>675</v>
      </c>
      <c r="V19" s="24">
        <v>626</v>
      </c>
      <c r="W19" s="24">
        <v>653</v>
      </c>
      <c r="X19" s="27">
        <f t="shared" si="3"/>
        <v>651.33333333333337</v>
      </c>
      <c r="Y19" s="28">
        <f t="shared" si="1"/>
        <v>1.4691729323308271</v>
      </c>
    </row>
    <row r="20" spans="1:25" x14ac:dyDescent="0.25">
      <c r="A20" s="6" t="s">
        <v>12</v>
      </c>
      <c r="B20" s="10">
        <v>1257</v>
      </c>
      <c r="C20" s="11">
        <v>1349</v>
      </c>
      <c r="D20" s="11">
        <v>1159</v>
      </c>
      <c r="E20" s="11">
        <v>603</v>
      </c>
      <c r="F20" s="11">
        <v>685</v>
      </c>
      <c r="G20" s="11">
        <v>495</v>
      </c>
      <c r="H20" s="11">
        <v>9357</v>
      </c>
      <c r="I20" s="11">
        <v>9213</v>
      </c>
      <c r="J20" s="11">
        <v>15433</v>
      </c>
      <c r="K20" s="11">
        <v>8536</v>
      </c>
      <c r="L20" s="11">
        <v>5503</v>
      </c>
      <c r="M20" s="12">
        <v>7838</v>
      </c>
      <c r="O20" s="23" t="s">
        <v>32</v>
      </c>
      <c r="P20" s="37">
        <v>1257</v>
      </c>
      <c r="Q20" s="24">
        <v>1349</v>
      </c>
      <c r="R20" s="24">
        <v>1159</v>
      </c>
      <c r="S20" s="27">
        <f t="shared" si="2"/>
        <v>1255</v>
      </c>
      <c r="T20" s="28">
        <f t="shared" si="0"/>
        <v>2.8308270676691731</v>
      </c>
      <c r="U20" s="48">
        <v>603</v>
      </c>
      <c r="V20" s="24">
        <v>685</v>
      </c>
      <c r="W20" s="24">
        <v>495</v>
      </c>
      <c r="X20" s="27">
        <f t="shared" si="3"/>
        <v>594.33333333333337</v>
      </c>
      <c r="Y20" s="28">
        <f t="shared" si="1"/>
        <v>1.3406015037593986</v>
      </c>
    </row>
    <row r="21" spans="1:25" ht="15.75" thickBot="1" x14ac:dyDescent="0.3">
      <c r="A21" s="6" t="s">
        <v>13</v>
      </c>
      <c r="B21" s="13">
        <v>8748</v>
      </c>
      <c r="C21" s="14">
        <v>7827</v>
      </c>
      <c r="D21" s="14">
        <v>3797</v>
      </c>
      <c r="E21" s="14">
        <v>1982</v>
      </c>
      <c r="F21" s="14">
        <v>6114</v>
      </c>
      <c r="G21" s="14">
        <v>1068</v>
      </c>
      <c r="H21" s="14">
        <v>434</v>
      </c>
      <c r="I21" s="14">
        <v>398</v>
      </c>
      <c r="J21" s="14">
        <v>498</v>
      </c>
      <c r="K21" s="14">
        <v>446</v>
      </c>
      <c r="L21" s="14">
        <v>11290</v>
      </c>
      <c r="M21" s="15">
        <v>507</v>
      </c>
      <c r="O21" s="23" t="s">
        <v>33</v>
      </c>
      <c r="P21" s="37">
        <v>8748</v>
      </c>
      <c r="Q21" s="24">
        <v>7827</v>
      </c>
      <c r="R21" s="40">
        <v>3797</v>
      </c>
      <c r="S21" s="27">
        <f>AVERAGE(P21:Q21)</f>
        <v>8287.5</v>
      </c>
      <c r="T21" s="28">
        <f t="shared" si="0"/>
        <v>18.693609022556391</v>
      </c>
      <c r="U21" s="48">
        <v>1982</v>
      </c>
      <c r="V21" s="40">
        <v>6114</v>
      </c>
      <c r="W21" s="24">
        <v>1068</v>
      </c>
      <c r="X21" s="29">
        <f>AVERAGE(U21,W21)</f>
        <v>1525</v>
      </c>
      <c r="Y21" s="28">
        <f t="shared" si="1"/>
        <v>3.4398496240601504</v>
      </c>
    </row>
    <row r="22" spans="1:25" x14ac:dyDescent="0.25">
      <c r="O22" s="23" t="s">
        <v>34</v>
      </c>
      <c r="P22" s="86">
        <v>12320</v>
      </c>
      <c r="Q22" s="24">
        <v>7866</v>
      </c>
      <c r="R22" s="24">
        <v>7910</v>
      </c>
      <c r="S22" s="27">
        <f>AVERAGE(Q22:R22)</f>
        <v>7888</v>
      </c>
      <c r="T22" s="28">
        <f t="shared" si="0"/>
        <v>17.792481203007519</v>
      </c>
      <c r="U22" s="48">
        <v>4021</v>
      </c>
      <c r="V22" s="24">
        <v>4202</v>
      </c>
      <c r="W22" s="40">
        <v>3046</v>
      </c>
      <c r="X22" s="27">
        <f>AVERAGE(U22:V22)</f>
        <v>4111.5</v>
      </c>
      <c r="Y22" s="28">
        <f t="shared" si="1"/>
        <v>9.2740601503759397</v>
      </c>
    </row>
    <row r="23" spans="1:25" ht="15.75" thickBot="1" x14ac:dyDescent="0.3">
      <c r="A23" s="4"/>
      <c r="B23" s="6">
        <v>1</v>
      </c>
      <c r="C23" s="6">
        <v>2</v>
      </c>
      <c r="D23" s="6">
        <v>3</v>
      </c>
      <c r="E23" s="6">
        <v>4</v>
      </c>
      <c r="F23" s="6">
        <v>5</v>
      </c>
      <c r="G23" s="6">
        <v>6</v>
      </c>
      <c r="H23" s="6">
        <v>7</v>
      </c>
      <c r="I23" s="6">
        <v>8</v>
      </c>
      <c r="J23" s="6">
        <v>9</v>
      </c>
      <c r="K23" s="6">
        <v>10</v>
      </c>
      <c r="L23" s="6">
        <v>11</v>
      </c>
      <c r="M23" s="6">
        <v>12</v>
      </c>
      <c r="O23" s="23" t="s">
        <v>35</v>
      </c>
      <c r="P23" s="37">
        <v>481</v>
      </c>
      <c r="Q23" s="24">
        <v>502</v>
      </c>
      <c r="R23" s="24">
        <v>582</v>
      </c>
      <c r="S23" s="27">
        <f t="shared" si="2"/>
        <v>521.66666666666663</v>
      </c>
      <c r="T23" s="28">
        <f t="shared" si="0"/>
        <v>1.1766917293233083</v>
      </c>
      <c r="U23" s="48">
        <v>476</v>
      </c>
      <c r="V23" s="24">
        <v>355</v>
      </c>
      <c r="W23" s="24">
        <v>394</v>
      </c>
      <c r="X23" s="27">
        <f t="shared" si="3"/>
        <v>408.33333333333331</v>
      </c>
      <c r="Y23" s="28">
        <f t="shared" si="1"/>
        <v>0.92105263157894735</v>
      </c>
    </row>
    <row r="24" spans="1:25" x14ac:dyDescent="0.25">
      <c r="A24" s="6" t="s">
        <v>6</v>
      </c>
      <c r="B24" s="331" t="s">
        <v>26</v>
      </c>
      <c r="C24" s="332"/>
      <c r="D24" s="332"/>
      <c r="E24" s="332"/>
      <c r="F24" s="332"/>
      <c r="G24" s="332"/>
      <c r="H24" s="332" t="s">
        <v>34</v>
      </c>
      <c r="I24" s="332"/>
      <c r="J24" s="332"/>
      <c r="K24" s="332"/>
      <c r="L24" s="332"/>
      <c r="M24" s="333"/>
      <c r="O24" s="23" t="s">
        <v>36</v>
      </c>
      <c r="P24" s="37">
        <v>608</v>
      </c>
      <c r="Q24" s="40">
        <v>1159</v>
      </c>
      <c r="R24" s="24">
        <v>571</v>
      </c>
      <c r="S24" s="27">
        <f>AVERAGE(P24,R24)</f>
        <v>589.5</v>
      </c>
      <c r="T24" s="28">
        <f t="shared" si="0"/>
        <v>1.3296992481203007</v>
      </c>
      <c r="U24" s="48">
        <v>531</v>
      </c>
      <c r="V24" s="24">
        <v>448</v>
      </c>
      <c r="W24" s="24">
        <v>478</v>
      </c>
      <c r="X24" s="27">
        <f t="shared" si="3"/>
        <v>485.66666666666669</v>
      </c>
      <c r="Y24" s="28">
        <f t="shared" si="1"/>
        <v>1.0954887218045113</v>
      </c>
    </row>
    <row r="25" spans="1:25" ht="15.75" thickBot="1" x14ac:dyDescent="0.3">
      <c r="A25" s="6" t="s">
        <v>7</v>
      </c>
      <c r="B25" s="334" t="s">
        <v>27</v>
      </c>
      <c r="C25" s="335"/>
      <c r="D25" s="335"/>
      <c r="E25" s="335"/>
      <c r="F25" s="335"/>
      <c r="G25" s="335"/>
      <c r="H25" s="335" t="s">
        <v>35</v>
      </c>
      <c r="I25" s="335"/>
      <c r="J25" s="335"/>
      <c r="K25" s="335"/>
      <c r="L25" s="335"/>
      <c r="M25" s="336"/>
      <c r="O25" s="23" t="s">
        <v>37</v>
      </c>
      <c r="P25" s="37">
        <v>17705</v>
      </c>
      <c r="Q25" s="40">
        <v>6934</v>
      </c>
      <c r="R25" s="24">
        <v>12844</v>
      </c>
      <c r="S25" s="29">
        <f>AVERAGE(P25,R25)</f>
        <v>15274.5</v>
      </c>
      <c r="T25" s="28">
        <f t="shared" si="0"/>
        <v>34.453759398496246</v>
      </c>
      <c r="U25" s="88">
        <v>8317</v>
      </c>
      <c r="V25" s="24">
        <v>1844</v>
      </c>
      <c r="W25" s="24">
        <v>2471</v>
      </c>
      <c r="X25" s="27">
        <f>AVERAGE(V25:W25)</f>
        <v>2157.5</v>
      </c>
      <c r="Y25" s="28">
        <f t="shared" si="1"/>
        <v>4.8665413533834592</v>
      </c>
    </row>
    <row r="26" spans="1:25" x14ac:dyDescent="0.25">
      <c r="A26" s="6" t="s">
        <v>8</v>
      </c>
      <c r="B26" s="334" t="s">
        <v>28</v>
      </c>
      <c r="C26" s="335"/>
      <c r="D26" s="335"/>
      <c r="E26" s="335"/>
      <c r="F26" s="335"/>
      <c r="G26" s="335"/>
      <c r="H26" s="335" t="s">
        <v>36</v>
      </c>
      <c r="I26" s="335"/>
      <c r="J26" s="335"/>
      <c r="K26" s="335"/>
      <c r="L26" s="335"/>
      <c r="M26" s="336"/>
      <c r="O26" s="23" t="s">
        <v>38</v>
      </c>
      <c r="P26" s="86">
        <v>12154</v>
      </c>
      <c r="Q26" s="24">
        <v>9374</v>
      </c>
      <c r="R26" s="24">
        <v>9523</v>
      </c>
      <c r="S26" s="27">
        <f>AVERAGE(Q26:R26)</f>
        <v>9448.5</v>
      </c>
      <c r="T26" s="28">
        <f t="shared" si="0"/>
        <v>21.312406015037595</v>
      </c>
      <c r="U26" s="48">
        <v>1400</v>
      </c>
      <c r="V26" s="24">
        <v>1110</v>
      </c>
      <c r="W26" s="24">
        <v>1012</v>
      </c>
      <c r="X26" s="27">
        <f t="shared" si="3"/>
        <v>1174</v>
      </c>
      <c r="Y26" s="28">
        <f t="shared" si="1"/>
        <v>2.6481203007518799</v>
      </c>
    </row>
    <row r="27" spans="1:25" x14ac:dyDescent="0.25">
      <c r="A27" s="6" t="s">
        <v>9</v>
      </c>
      <c r="B27" s="334" t="s">
        <v>29</v>
      </c>
      <c r="C27" s="335"/>
      <c r="D27" s="335"/>
      <c r="E27" s="335"/>
      <c r="F27" s="335"/>
      <c r="G27" s="335"/>
      <c r="H27" s="335" t="s">
        <v>37</v>
      </c>
      <c r="I27" s="335"/>
      <c r="J27" s="335"/>
      <c r="K27" s="335"/>
      <c r="L27" s="335"/>
      <c r="M27" s="336"/>
      <c r="O27" s="23" t="s">
        <v>39</v>
      </c>
      <c r="P27" s="37">
        <v>631</v>
      </c>
      <c r="Q27" s="24">
        <v>613</v>
      </c>
      <c r="R27" s="24">
        <v>573</v>
      </c>
      <c r="S27" s="27">
        <f t="shared" si="2"/>
        <v>605.66666666666663</v>
      </c>
      <c r="T27" s="28">
        <f t="shared" si="0"/>
        <v>1.3661654135338346</v>
      </c>
      <c r="U27" s="48">
        <v>542</v>
      </c>
      <c r="V27" s="24">
        <v>564</v>
      </c>
      <c r="W27" s="24">
        <v>639</v>
      </c>
      <c r="X27" s="27">
        <f t="shared" si="3"/>
        <v>581.66666666666663</v>
      </c>
      <c r="Y27" s="28">
        <f t="shared" si="1"/>
        <v>1.3120300751879699</v>
      </c>
    </row>
    <row r="28" spans="1:25" ht="15.75" thickBot="1" x14ac:dyDescent="0.3">
      <c r="A28" s="6" t="s">
        <v>10</v>
      </c>
      <c r="B28" s="334" t="s">
        <v>30</v>
      </c>
      <c r="C28" s="335"/>
      <c r="D28" s="335"/>
      <c r="E28" s="335"/>
      <c r="F28" s="335"/>
      <c r="G28" s="335"/>
      <c r="H28" s="335" t="s">
        <v>38</v>
      </c>
      <c r="I28" s="335"/>
      <c r="J28" s="335"/>
      <c r="K28" s="335"/>
      <c r="L28" s="335"/>
      <c r="M28" s="336"/>
      <c r="O28" s="23" t="s">
        <v>40</v>
      </c>
      <c r="P28" s="49">
        <v>9357</v>
      </c>
      <c r="Q28" s="41">
        <v>9213</v>
      </c>
      <c r="R28" s="89">
        <v>15433</v>
      </c>
      <c r="S28" s="30">
        <f>AVERAGE(P28:Q28)</f>
        <v>9285</v>
      </c>
      <c r="T28" s="54">
        <f t="shared" si="0"/>
        <v>20.943609022556391</v>
      </c>
      <c r="U28" s="18">
        <v>8536</v>
      </c>
      <c r="V28" s="41">
        <v>5503</v>
      </c>
      <c r="W28" s="41">
        <v>7838</v>
      </c>
      <c r="X28" s="30">
        <f t="shared" si="3"/>
        <v>7292.333333333333</v>
      </c>
      <c r="Y28" s="54">
        <f t="shared" si="1"/>
        <v>16.448872180451129</v>
      </c>
    </row>
    <row r="29" spans="1:25" x14ac:dyDescent="0.25">
      <c r="A29" s="6" t="s">
        <v>11</v>
      </c>
      <c r="B29" s="334" t="s">
        <v>31</v>
      </c>
      <c r="C29" s="335"/>
      <c r="D29" s="335"/>
      <c r="E29" s="335"/>
      <c r="F29" s="335"/>
      <c r="G29" s="335"/>
      <c r="H29" s="335" t="s">
        <v>39</v>
      </c>
      <c r="I29" s="335"/>
      <c r="J29" s="335"/>
      <c r="K29" s="335"/>
      <c r="L29" s="335"/>
      <c r="M29" s="336"/>
      <c r="O29" s="23" t="s">
        <v>24</v>
      </c>
      <c r="P29" s="42">
        <v>434</v>
      </c>
      <c r="Q29" s="43">
        <v>398</v>
      </c>
      <c r="R29" s="43">
        <v>498</v>
      </c>
      <c r="S29" s="31">
        <f t="shared" si="2"/>
        <v>443.33333333333331</v>
      </c>
      <c r="T29" s="33"/>
      <c r="U29" s="55"/>
      <c r="V29" s="21"/>
      <c r="W29" s="21"/>
      <c r="X29" s="21"/>
      <c r="Y29" s="22"/>
    </row>
    <row r="30" spans="1:25" ht="15.75" thickBot="1" x14ac:dyDescent="0.3">
      <c r="A30" s="6" t="s">
        <v>12</v>
      </c>
      <c r="B30" s="334" t="s">
        <v>32</v>
      </c>
      <c r="C30" s="335"/>
      <c r="D30" s="335"/>
      <c r="E30" s="335"/>
      <c r="F30" s="335"/>
      <c r="G30" s="335"/>
      <c r="H30" s="335" t="s">
        <v>40</v>
      </c>
      <c r="I30" s="335"/>
      <c r="J30" s="335"/>
      <c r="K30" s="335"/>
      <c r="L30" s="335"/>
      <c r="M30" s="336"/>
      <c r="O30" s="23" t="s">
        <v>25</v>
      </c>
      <c r="P30" s="38">
        <v>446</v>
      </c>
      <c r="Q30" s="52">
        <v>11290</v>
      </c>
      <c r="R30" s="26">
        <v>507</v>
      </c>
      <c r="S30" s="29">
        <f>AVERAGE(P30,R30)</f>
        <v>476.5</v>
      </c>
      <c r="T30" s="34"/>
      <c r="U30" s="16"/>
      <c r="V30" s="19"/>
      <c r="W30" s="19"/>
      <c r="X30" s="19"/>
      <c r="Y30" s="20"/>
    </row>
    <row r="31" spans="1:25" ht="15.75" thickBot="1" x14ac:dyDescent="0.3">
      <c r="A31" s="6" t="s">
        <v>13</v>
      </c>
      <c r="B31" s="341" t="s">
        <v>33</v>
      </c>
      <c r="C31" s="342"/>
      <c r="D31" s="342"/>
      <c r="E31" s="342"/>
      <c r="F31" s="342"/>
      <c r="G31" s="342"/>
      <c r="H31" s="342" t="s">
        <v>15</v>
      </c>
      <c r="I31" s="342"/>
      <c r="J31" s="342"/>
      <c r="K31" s="342" t="s">
        <v>16</v>
      </c>
      <c r="L31" s="342"/>
      <c r="M31" s="343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</row>
    <row r="32" spans="1:25" ht="15.75" thickBot="1" x14ac:dyDescent="0.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</row>
    <row r="33" spans="2:13" ht="15.75" thickBot="1" x14ac:dyDescent="0.3">
      <c r="B33" s="337" t="s">
        <v>17</v>
      </c>
      <c r="C33" s="338"/>
      <c r="D33" s="338"/>
      <c r="E33" s="339" t="s">
        <v>18</v>
      </c>
      <c r="F33" s="338"/>
      <c r="G33" s="338"/>
      <c r="H33" s="339" t="s">
        <v>17</v>
      </c>
      <c r="I33" s="338"/>
      <c r="J33" s="338"/>
      <c r="K33" s="339" t="s">
        <v>18</v>
      </c>
      <c r="L33" s="338"/>
      <c r="M33" s="340"/>
    </row>
    <row r="34" spans="2:13" x14ac:dyDescent="0.25"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</row>
    <row r="36" spans="2:13" x14ac:dyDescent="0.25">
      <c r="B36" s="4" t="s">
        <v>46</v>
      </c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</row>
  </sheetData>
  <mergeCells count="23">
    <mergeCell ref="B29:G29"/>
    <mergeCell ref="H29:M29"/>
    <mergeCell ref="B33:D33"/>
    <mergeCell ref="E33:G33"/>
    <mergeCell ref="H33:J33"/>
    <mergeCell ref="K33:M33"/>
    <mergeCell ref="B30:G30"/>
    <mergeCell ref="H30:M30"/>
    <mergeCell ref="B31:G31"/>
    <mergeCell ref="H31:J31"/>
    <mergeCell ref="K31:M31"/>
    <mergeCell ref="B26:G26"/>
    <mergeCell ref="H26:M26"/>
    <mergeCell ref="B27:G27"/>
    <mergeCell ref="H27:M27"/>
    <mergeCell ref="B28:G28"/>
    <mergeCell ref="H28:M28"/>
    <mergeCell ref="P12:T12"/>
    <mergeCell ref="U12:Y12"/>
    <mergeCell ref="B24:G24"/>
    <mergeCell ref="H24:M24"/>
    <mergeCell ref="B25:G25"/>
    <mergeCell ref="H25:M25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M36"/>
  <sheetViews>
    <sheetView topLeftCell="A10" zoomScale="90" zoomScaleNormal="90" workbookViewId="0">
      <selection activeCell="R28" sqref="R28"/>
    </sheetView>
  </sheetViews>
  <sheetFormatPr defaultRowHeight="15" x14ac:dyDescent="0.25"/>
  <cols>
    <col min="19" max="20" width="9.140625" style="226"/>
    <col min="25" max="26" width="9.140625" style="226"/>
    <col min="31" max="32" width="9.140625" style="226"/>
    <col min="37" max="38" width="9.140625" style="226"/>
  </cols>
  <sheetData>
    <row r="3" spans="1:13" x14ac:dyDescent="0.25">
      <c r="A3" s="182" t="s">
        <v>0</v>
      </c>
      <c r="B3" s="181"/>
      <c r="C3" s="181"/>
      <c r="D3" s="182" t="s">
        <v>1</v>
      </c>
      <c r="E3" s="181"/>
      <c r="F3" s="181"/>
      <c r="G3" s="181"/>
      <c r="H3" s="181"/>
      <c r="I3" s="181"/>
      <c r="J3" s="181"/>
      <c r="K3" s="182" t="s">
        <v>108</v>
      </c>
      <c r="L3" s="181"/>
      <c r="M3" s="181"/>
    </row>
    <row r="4" spans="1:13" x14ac:dyDescent="0.25">
      <c r="A4" s="182" t="s">
        <v>2</v>
      </c>
      <c r="B4" s="181"/>
      <c r="C4" s="181"/>
      <c r="D4" s="181"/>
      <c r="E4" s="181"/>
      <c r="F4" s="181"/>
      <c r="G4" s="181"/>
      <c r="H4" s="181"/>
      <c r="I4" s="182" t="s">
        <v>109</v>
      </c>
      <c r="J4" s="181"/>
      <c r="K4" s="182" t="s">
        <v>110</v>
      </c>
      <c r="L4" s="181"/>
      <c r="M4" s="181"/>
    </row>
    <row r="5" spans="1:13" x14ac:dyDescent="0.25">
      <c r="A5" s="182" t="s">
        <v>111</v>
      </c>
      <c r="B5" s="181"/>
      <c r="C5" s="181"/>
      <c r="D5" s="181"/>
      <c r="E5" s="181"/>
      <c r="F5" s="181"/>
      <c r="G5" s="181"/>
      <c r="H5" s="181"/>
      <c r="I5" s="181"/>
      <c r="J5" s="181"/>
      <c r="K5" s="181"/>
      <c r="L5" s="181"/>
      <c r="M5" s="181"/>
    </row>
    <row r="6" spans="1:13" x14ac:dyDescent="0.25">
      <c r="A6" s="182" t="s">
        <v>112</v>
      </c>
      <c r="B6" s="181"/>
      <c r="C6" s="181"/>
      <c r="D6" s="181"/>
      <c r="E6" s="181"/>
      <c r="F6" s="181"/>
      <c r="G6" s="181"/>
      <c r="H6" s="181"/>
      <c r="I6" s="181"/>
      <c r="J6" s="181"/>
      <c r="K6" s="181"/>
      <c r="L6" s="181"/>
      <c r="M6" s="181"/>
    </row>
    <row r="7" spans="1:13" x14ac:dyDescent="0.25">
      <c r="A7" s="182" t="s">
        <v>113</v>
      </c>
      <c r="B7" s="181"/>
      <c r="C7" s="181"/>
      <c r="D7" s="181"/>
      <c r="E7" s="181"/>
      <c r="F7" s="181"/>
      <c r="G7" s="181"/>
      <c r="H7" s="181"/>
      <c r="I7" s="181"/>
      <c r="J7" s="181"/>
      <c r="K7" s="181"/>
      <c r="L7" s="181"/>
      <c r="M7" s="181"/>
    </row>
    <row r="8" spans="1:13" x14ac:dyDescent="0.25">
      <c r="A8" s="182" t="s">
        <v>4</v>
      </c>
      <c r="B8" s="181"/>
      <c r="C8" s="181"/>
      <c r="D8" s="181"/>
      <c r="E8" s="181"/>
      <c r="F8" s="181"/>
      <c r="G8" s="181"/>
      <c r="H8" s="181"/>
      <c r="I8" s="181"/>
      <c r="J8" s="181"/>
      <c r="K8" s="181"/>
      <c r="L8" s="181"/>
      <c r="M8" s="181"/>
    </row>
    <row r="12" spans="1:13" x14ac:dyDescent="0.25">
      <c r="A12" s="181"/>
      <c r="B12" s="181" t="s">
        <v>5</v>
      </c>
      <c r="C12" s="181"/>
      <c r="D12" s="181"/>
      <c r="E12" s="181"/>
      <c r="F12" s="181"/>
      <c r="G12" s="181"/>
      <c r="H12" s="181"/>
      <c r="I12" s="181"/>
      <c r="J12" s="181"/>
      <c r="K12" s="181"/>
      <c r="L12" s="181"/>
      <c r="M12" s="181"/>
    </row>
    <row r="13" spans="1:13" x14ac:dyDescent="0.25">
      <c r="A13" s="181"/>
      <c r="B13" s="183">
        <v>1</v>
      </c>
      <c r="C13" s="183">
        <v>2</v>
      </c>
      <c r="D13" s="183">
        <v>3</v>
      </c>
      <c r="E13" s="183">
        <v>4</v>
      </c>
      <c r="F13" s="183">
        <v>5</v>
      </c>
      <c r="G13" s="183">
        <v>6</v>
      </c>
      <c r="H13" s="183">
        <v>7</v>
      </c>
      <c r="I13" s="183">
        <v>8</v>
      </c>
      <c r="J13" s="183">
        <v>9</v>
      </c>
      <c r="K13" s="183">
        <v>10</v>
      </c>
      <c r="L13" s="183">
        <v>11</v>
      </c>
      <c r="M13" s="183">
        <v>12</v>
      </c>
    </row>
    <row r="14" spans="1:13" x14ac:dyDescent="0.25">
      <c r="A14" s="183" t="s">
        <v>6</v>
      </c>
      <c r="B14" s="184">
        <v>7717</v>
      </c>
      <c r="C14" s="185">
        <v>12889</v>
      </c>
      <c r="D14" s="185">
        <v>733</v>
      </c>
      <c r="E14" s="185">
        <v>685</v>
      </c>
      <c r="F14" s="185">
        <v>384</v>
      </c>
      <c r="G14" s="185">
        <v>400</v>
      </c>
      <c r="H14" s="185">
        <v>349</v>
      </c>
      <c r="I14" s="185">
        <v>370</v>
      </c>
      <c r="J14" s="185"/>
      <c r="K14" s="185"/>
      <c r="L14" s="185"/>
      <c r="M14" s="186"/>
    </row>
    <row r="15" spans="1:13" x14ac:dyDescent="0.25">
      <c r="A15" s="183" t="s">
        <v>7</v>
      </c>
      <c r="B15" s="187">
        <v>1315</v>
      </c>
      <c r="C15" s="188">
        <v>2264</v>
      </c>
      <c r="D15" s="188">
        <v>373</v>
      </c>
      <c r="E15" s="188">
        <v>623</v>
      </c>
      <c r="F15" s="188">
        <v>474</v>
      </c>
      <c r="G15" s="188">
        <v>505</v>
      </c>
      <c r="H15" s="188">
        <v>274</v>
      </c>
      <c r="I15" s="188">
        <v>242</v>
      </c>
      <c r="J15" s="188"/>
      <c r="K15" s="188"/>
      <c r="L15" s="188"/>
      <c r="M15" s="189"/>
    </row>
    <row r="16" spans="1:13" x14ac:dyDescent="0.25">
      <c r="A16" s="183" t="s">
        <v>8</v>
      </c>
      <c r="B16" s="187">
        <v>1648</v>
      </c>
      <c r="C16" s="188">
        <v>1508</v>
      </c>
      <c r="D16" s="188">
        <v>626</v>
      </c>
      <c r="E16" s="188">
        <v>706</v>
      </c>
      <c r="F16" s="188">
        <v>452</v>
      </c>
      <c r="G16" s="188">
        <v>486</v>
      </c>
      <c r="H16" s="188">
        <v>267</v>
      </c>
      <c r="I16" s="188">
        <v>273</v>
      </c>
      <c r="J16" s="188"/>
      <c r="K16" s="188"/>
      <c r="L16" s="188"/>
      <c r="M16" s="189"/>
    </row>
    <row r="17" spans="1:39" x14ac:dyDescent="0.25">
      <c r="A17" s="183" t="s">
        <v>9</v>
      </c>
      <c r="B17" s="187">
        <v>7215</v>
      </c>
      <c r="C17" s="188">
        <v>6309</v>
      </c>
      <c r="D17" s="188">
        <v>1653</v>
      </c>
      <c r="E17" s="188">
        <v>1094</v>
      </c>
      <c r="F17" s="188">
        <v>648</v>
      </c>
      <c r="G17" s="188">
        <v>536</v>
      </c>
      <c r="H17" s="188">
        <v>336</v>
      </c>
      <c r="I17" s="188">
        <v>374</v>
      </c>
      <c r="J17" s="188"/>
      <c r="K17" s="188"/>
      <c r="L17" s="188"/>
      <c r="M17" s="189"/>
    </row>
    <row r="18" spans="1:39" x14ac:dyDescent="0.25">
      <c r="A18" s="183" t="s">
        <v>10</v>
      </c>
      <c r="B18" s="187">
        <v>5961</v>
      </c>
      <c r="C18" s="188">
        <v>4651</v>
      </c>
      <c r="D18" s="188">
        <v>924</v>
      </c>
      <c r="E18" s="188">
        <v>1098</v>
      </c>
      <c r="F18" s="188">
        <v>526</v>
      </c>
      <c r="G18" s="188">
        <v>533</v>
      </c>
      <c r="H18" s="188">
        <v>319</v>
      </c>
      <c r="I18" s="188">
        <v>346</v>
      </c>
      <c r="J18" s="188"/>
      <c r="K18" s="188"/>
      <c r="L18" s="188"/>
      <c r="M18" s="189"/>
    </row>
    <row r="19" spans="1:39" x14ac:dyDescent="0.25">
      <c r="A19" s="183" t="s">
        <v>11</v>
      </c>
      <c r="B19" s="187">
        <v>474</v>
      </c>
      <c r="C19" s="188">
        <v>989</v>
      </c>
      <c r="D19" s="188">
        <v>323</v>
      </c>
      <c r="E19" s="188">
        <v>281</v>
      </c>
      <c r="F19" s="188">
        <v>252</v>
      </c>
      <c r="G19" s="188">
        <v>246</v>
      </c>
      <c r="H19" s="188">
        <v>230</v>
      </c>
      <c r="I19" s="188">
        <v>273</v>
      </c>
      <c r="J19" s="188"/>
      <c r="K19" s="188"/>
      <c r="L19" s="188"/>
      <c r="M19" s="189"/>
    </row>
    <row r="20" spans="1:39" x14ac:dyDescent="0.25">
      <c r="A20" s="183" t="s">
        <v>12</v>
      </c>
      <c r="B20" s="187">
        <v>496</v>
      </c>
      <c r="C20" s="188">
        <v>285</v>
      </c>
      <c r="D20" s="188">
        <v>700</v>
      </c>
      <c r="E20" s="188">
        <v>419</v>
      </c>
      <c r="F20" s="188">
        <v>280</v>
      </c>
      <c r="G20" s="188">
        <v>270</v>
      </c>
      <c r="H20" s="188"/>
      <c r="I20" s="188"/>
      <c r="J20" s="188"/>
      <c r="K20" s="188"/>
      <c r="L20" s="188"/>
      <c r="M20" s="189"/>
    </row>
    <row r="21" spans="1:39" x14ac:dyDescent="0.25">
      <c r="A21" s="183" t="s">
        <v>13</v>
      </c>
      <c r="B21" s="190"/>
      <c r="C21" s="191"/>
      <c r="D21" s="191"/>
      <c r="E21" s="191"/>
      <c r="F21" s="191"/>
      <c r="G21" s="191"/>
      <c r="H21" s="191"/>
      <c r="I21" s="191"/>
      <c r="J21" s="191"/>
      <c r="K21" s="191"/>
      <c r="L21" s="191"/>
      <c r="M21" s="192"/>
    </row>
    <row r="23" spans="1:39" ht="15.75" thickBot="1" x14ac:dyDescent="0.3"/>
    <row r="24" spans="1:39" x14ac:dyDescent="0.25">
      <c r="A24" s="193"/>
      <c r="B24" s="335" t="s">
        <v>17</v>
      </c>
      <c r="C24" s="335"/>
      <c r="D24" s="335" t="s">
        <v>18</v>
      </c>
      <c r="E24" s="335"/>
      <c r="F24" s="335" t="s">
        <v>117</v>
      </c>
      <c r="G24" s="335"/>
      <c r="H24" s="335" t="s">
        <v>53</v>
      </c>
      <c r="I24" s="335"/>
      <c r="N24" s="193"/>
      <c r="O24" s="326" t="s">
        <v>17</v>
      </c>
      <c r="P24" s="327"/>
      <c r="Q24" s="327"/>
      <c r="R24" s="327"/>
      <c r="S24" s="327"/>
      <c r="T24" s="327"/>
      <c r="U24" s="327"/>
      <c r="V24" s="326" t="s">
        <v>18</v>
      </c>
      <c r="W24" s="327"/>
      <c r="X24" s="327"/>
      <c r="Y24" s="327"/>
      <c r="Z24" s="327"/>
      <c r="AA24" s="330"/>
      <c r="AB24" s="326" t="s">
        <v>117</v>
      </c>
      <c r="AC24" s="327"/>
      <c r="AD24" s="327"/>
      <c r="AE24" s="327"/>
      <c r="AF24" s="327"/>
      <c r="AG24" s="330"/>
      <c r="AH24" s="327" t="s">
        <v>53</v>
      </c>
      <c r="AI24" s="327"/>
      <c r="AJ24" s="327"/>
      <c r="AK24" s="327"/>
      <c r="AL24" s="327"/>
      <c r="AM24" s="330"/>
    </row>
    <row r="25" spans="1:39" ht="15.75" thickBot="1" x14ac:dyDescent="0.3">
      <c r="A25" s="193"/>
      <c r="B25" s="195">
        <v>1</v>
      </c>
      <c r="C25" s="195">
        <v>2</v>
      </c>
      <c r="D25" s="195">
        <v>3</v>
      </c>
      <c r="E25" s="195">
        <v>4</v>
      </c>
      <c r="F25" s="195">
        <v>5</v>
      </c>
      <c r="G25" s="195">
        <v>6</v>
      </c>
      <c r="H25" s="195">
        <v>7</v>
      </c>
      <c r="I25" s="195">
        <v>8</v>
      </c>
      <c r="J25" s="195">
        <v>9</v>
      </c>
      <c r="K25" s="195">
        <v>10</v>
      </c>
      <c r="L25" s="195">
        <v>11</v>
      </c>
      <c r="M25" s="195">
        <v>12</v>
      </c>
      <c r="N25" s="193"/>
      <c r="O25" s="129"/>
      <c r="P25" s="128" t="s">
        <v>77</v>
      </c>
      <c r="Q25" s="128" t="s">
        <v>78</v>
      </c>
      <c r="R25" s="128" t="s">
        <v>22</v>
      </c>
      <c r="S25" s="130" t="s">
        <v>79</v>
      </c>
      <c r="T25" s="134" t="s">
        <v>131</v>
      </c>
      <c r="U25" s="134" t="s">
        <v>132</v>
      </c>
      <c r="V25" s="129" t="s">
        <v>77</v>
      </c>
      <c r="W25" s="128" t="s">
        <v>78</v>
      </c>
      <c r="X25" s="128" t="s">
        <v>22</v>
      </c>
      <c r="Y25" s="130" t="s">
        <v>79</v>
      </c>
      <c r="Z25" s="134" t="s">
        <v>131</v>
      </c>
      <c r="AA25" s="130" t="s">
        <v>132</v>
      </c>
      <c r="AB25" s="129" t="s">
        <v>77</v>
      </c>
      <c r="AC25" s="128" t="s">
        <v>78</v>
      </c>
      <c r="AD25" s="128" t="s">
        <v>22</v>
      </c>
      <c r="AE25" s="130" t="s">
        <v>79</v>
      </c>
      <c r="AF25" s="134" t="s">
        <v>131</v>
      </c>
      <c r="AG25" s="130" t="s">
        <v>132</v>
      </c>
      <c r="AH25" s="131" t="s">
        <v>77</v>
      </c>
      <c r="AI25" s="128" t="s">
        <v>78</v>
      </c>
      <c r="AJ25" s="128" t="s">
        <v>22</v>
      </c>
      <c r="AK25" s="130" t="s">
        <v>79</v>
      </c>
      <c r="AL25" s="134" t="s">
        <v>131</v>
      </c>
      <c r="AM25" s="130" t="s">
        <v>132</v>
      </c>
    </row>
    <row r="26" spans="1:39" x14ac:dyDescent="0.25">
      <c r="A26" s="195" t="s">
        <v>6</v>
      </c>
      <c r="B26" s="347" t="s">
        <v>116</v>
      </c>
      <c r="C26" s="348"/>
      <c r="D26" s="348"/>
      <c r="E26" s="348"/>
      <c r="F26" s="348"/>
      <c r="G26" s="348"/>
      <c r="H26" s="348"/>
      <c r="I26" s="349"/>
      <c r="J26" s="211"/>
      <c r="K26" s="211"/>
      <c r="L26" s="211"/>
      <c r="M26" s="212"/>
      <c r="N26" s="193"/>
      <c r="O26" s="102" t="s">
        <v>116</v>
      </c>
      <c r="P26" s="43">
        <v>7717</v>
      </c>
      <c r="Q26" s="43">
        <v>12889</v>
      </c>
      <c r="R26" s="44">
        <f>AVERAGE(P26:Q26)</f>
        <v>10303</v>
      </c>
      <c r="S26" s="44">
        <f>R26/$R$32</f>
        <v>26.384122919334185</v>
      </c>
      <c r="T26" s="44">
        <f>STDEV(P26:Q26)</f>
        <v>3657.1562722968238</v>
      </c>
      <c r="U26" s="154">
        <f>T26/R26*100</f>
        <v>35.496032925330717</v>
      </c>
      <c r="V26" s="42">
        <v>733</v>
      </c>
      <c r="W26" s="43">
        <v>685</v>
      </c>
      <c r="X26" s="44">
        <f>AVERAGE(V26:W26)</f>
        <v>709</v>
      </c>
      <c r="Y26" s="44">
        <f>X26/$R$32</f>
        <v>1.8156209987195904</v>
      </c>
      <c r="Z26" s="44">
        <f>STDEV(V26:W26)</f>
        <v>33.941125496954278</v>
      </c>
      <c r="AA26" s="140">
        <f>Z26/X26*100</f>
        <v>4.7871827217142844</v>
      </c>
      <c r="AB26" s="42">
        <v>384</v>
      </c>
      <c r="AC26" s="43">
        <v>400</v>
      </c>
      <c r="AD26" s="44">
        <f>AVERAGE(AB26:AC26)</f>
        <v>392</v>
      </c>
      <c r="AE26" s="44">
        <f>AD26/$R$32</f>
        <v>1.0038412291933418</v>
      </c>
      <c r="AF26" s="44">
        <f>STDEV(AB26:AC26)</f>
        <v>11.313708498984761</v>
      </c>
      <c r="AG26" s="140">
        <f>AF26/AD26*100</f>
        <v>2.8861501272920309</v>
      </c>
      <c r="AH26" s="47">
        <v>349</v>
      </c>
      <c r="AI26" s="43">
        <v>370</v>
      </c>
      <c r="AJ26" s="44">
        <f>AVERAGE(AH26:AI26)</f>
        <v>359.5</v>
      </c>
      <c r="AK26" s="44">
        <f>AJ26/$R$32</f>
        <v>0.9206145966709347</v>
      </c>
      <c r="AL26" s="173">
        <f>STDEV(AH26:AI26)</f>
        <v>14.849242404917497</v>
      </c>
      <c r="AM26" s="244">
        <f>AL26/AJ26*100</f>
        <v>4.1305263991425578</v>
      </c>
    </row>
    <row r="27" spans="1:39" x14ac:dyDescent="0.25">
      <c r="A27" s="195" t="s">
        <v>7</v>
      </c>
      <c r="B27" s="347" t="s">
        <v>118</v>
      </c>
      <c r="C27" s="348"/>
      <c r="D27" s="348"/>
      <c r="E27" s="348"/>
      <c r="F27" s="348"/>
      <c r="G27" s="348"/>
      <c r="H27" s="348"/>
      <c r="I27" s="349"/>
      <c r="J27" s="124"/>
      <c r="K27" s="124"/>
      <c r="L27" s="124"/>
      <c r="M27" s="127"/>
      <c r="N27" s="193"/>
      <c r="O27" s="107" t="s">
        <v>118</v>
      </c>
      <c r="P27" s="24">
        <v>1315</v>
      </c>
      <c r="Q27" s="24">
        <v>2264</v>
      </c>
      <c r="R27" s="25">
        <f t="shared" ref="R27:R33" si="0">AVERAGE(P27:Q27)</f>
        <v>1789.5</v>
      </c>
      <c r="S27" s="25">
        <f t="shared" ref="S27:S33" si="1">R27/$R$32</f>
        <v>4.5825864276568504</v>
      </c>
      <c r="T27" s="25">
        <f t="shared" ref="T27:T33" si="2">STDEV(P27:Q27)</f>
        <v>671.04433534603356</v>
      </c>
      <c r="U27" s="155">
        <f t="shared" ref="U27:U33" si="3">T27/R27*100</f>
        <v>37.498984931323477</v>
      </c>
      <c r="V27" s="75">
        <v>373</v>
      </c>
      <c r="W27" s="24">
        <v>623</v>
      </c>
      <c r="X27" s="25">
        <f t="shared" ref="X27:X31" si="4">AVERAGE(V27:W27)</f>
        <v>498</v>
      </c>
      <c r="Y27" s="25">
        <f t="shared" ref="Y27:Y31" si="5">X27/$R$32</f>
        <v>1.2752880921895007</v>
      </c>
      <c r="Z27" s="25">
        <f t="shared" ref="Z27:Z31" si="6">STDEV(V27:W27)</f>
        <v>176.77669529663689</v>
      </c>
      <c r="AA27" s="141">
        <f t="shared" ref="AA27:AA31" si="7">Z27/X27*100</f>
        <v>35.497328372818657</v>
      </c>
      <c r="AB27" s="75">
        <v>474</v>
      </c>
      <c r="AC27" s="24">
        <v>505</v>
      </c>
      <c r="AD27" s="25">
        <f t="shared" ref="AD27:AD31" si="8">AVERAGE(AB27:AC27)</f>
        <v>489.5</v>
      </c>
      <c r="AE27" s="25">
        <f t="shared" ref="AE27:AE31" si="9">AD27/$R$32</f>
        <v>1.2535211267605635</v>
      </c>
      <c r="AF27" s="25">
        <f t="shared" ref="AF27:AF31" si="10">STDEV(AB27:AC27)</f>
        <v>21.920310216782973</v>
      </c>
      <c r="AG27" s="141">
        <f t="shared" ref="AG27:AG31" si="11">AF27/AD27*100</f>
        <v>4.4781021893325788</v>
      </c>
      <c r="AH27" s="48">
        <v>274</v>
      </c>
      <c r="AI27" s="24">
        <v>242</v>
      </c>
      <c r="AJ27" s="25">
        <f t="shared" ref="AJ27:AJ31" si="12">AVERAGE(AH27:AI27)</f>
        <v>258</v>
      </c>
      <c r="AK27" s="25">
        <f t="shared" ref="AK27:AK31" si="13">AJ27/$R$32</f>
        <v>0.66069142125480151</v>
      </c>
      <c r="AL27" s="175">
        <f t="shared" ref="AL27:AL31" si="14">STDEV(AH27:AI27)</f>
        <v>22.627416997969522</v>
      </c>
      <c r="AM27" s="245">
        <f t="shared" ref="AM27:AM31" si="15">AL27/AJ27*100</f>
        <v>8.7703166658796601</v>
      </c>
    </row>
    <row r="28" spans="1:39" x14ac:dyDescent="0.25">
      <c r="A28" s="195" t="s">
        <v>8</v>
      </c>
      <c r="B28" s="347" t="s">
        <v>119</v>
      </c>
      <c r="C28" s="348"/>
      <c r="D28" s="348"/>
      <c r="E28" s="348"/>
      <c r="F28" s="348"/>
      <c r="G28" s="348"/>
      <c r="H28" s="348"/>
      <c r="I28" s="349"/>
      <c r="J28" s="124"/>
      <c r="K28" s="124"/>
      <c r="L28" s="124"/>
      <c r="M28" s="127"/>
      <c r="N28" s="193"/>
      <c r="O28" s="107" t="s">
        <v>119</v>
      </c>
      <c r="P28" s="24">
        <v>1648</v>
      </c>
      <c r="Q28" s="24">
        <v>1508</v>
      </c>
      <c r="R28" s="25">
        <f t="shared" si="0"/>
        <v>1578</v>
      </c>
      <c r="S28" s="25">
        <f t="shared" si="1"/>
        <v>4.0409731113956466</v>
      </c>
      <c r="T28" s="25">
        <f t="shared" si="2"/>
        <v>98.994949366116657</v>
      </c>
      <c r="U28" s="155">
        <f t="shared" si="3"/>
        <v>6.2734441930365437</v>
      </c>
      <c r="V28" s="75">
        <v>626</v>
      </c>
      <c r="W28" s="24">
        <v>706</v>
      </c>
      <c r="X28" s="25">
        <f t="shared" si="4"/>
        <v>666</v>
      </c>
      <c r="Y28" s="25">
        <f t="shared" si="5"/>
        <v>1.7055057618437901</v>
      </c>
      <c r="Z28" s="25">
        <f t="shared" si="6"/>
        <v>56.568542494923804</v>
      </c>
      <c r="AA28" s="141">
        <f t="shared" si="7"/>
        <v>8.4937751493879574</v>
      </c>
      <c r="AB28" s="75">
        <v>452</v>
      </c>
      <c r="AC28" s="24">
        <v>486</v>
      </c>
      <c r="AD28" s="25">
        <f t="shared" si="8"/>
        <v>469</v>
      </c>
      <c r="AE28" s="25">
        <f t="shared" si="9"/>
        <v>1.2010243277848911</v>
      </c>
      <c r="AF28" s="25">
        <f t="shared" si="10"/>
        <v>24.041630560342615</v>
      </c>
      <c r="AG28" s="141">
        <f t="shared" si="11"/>
        <v>5.1261472410112185</v>
      </c>
      <c r="AH28" s="48">
        <v>267</v>
      </c>
      <c r="AI28" s="24">
        <v>273</v>
      </c>
      <c r="AJ28" s="25">
        <f t="shared" si="12"/>
        <v>270</v>
      </c>
      <c r="AK28" s="25">
        <f t="shared" si="13"/>
        <v>0.69142125480153649</v>
      </c>
      <c r="AL28" s="175">
        <f t="shared" si="14"/>
        <v>4.2426406871192848</v>
      </c>
      <c r="AM28" s="245">
        <f t="shared" si="15"/>
        <v>1.5713484026367721</v>
      </c>
    </row>
    <row r="29" spans="1:39" x14ac:dyDescent="0.25">
      <c r="A29" s="195" t="s">
        <v>9</v>
      </c>
      <c r="B29" s="347" t="s">
        <v>120</v>
      </c>
      <c r="C29" s="348"/>
      <c r="D29" s="348"/>
      <c r="E29" s="348"/>
      <c r="F29" s="348"/>
      <c r="G29" s="348"/>
      <c r="H29" s="348"/>
      <c r="I29" s="349"/>
      <c r="J29" s="124"/>
      <c r="K29" s="124"/>
      <c r="L29" s="124"/>
      <c r="M29" s="127"/>
      <c r="N29" s="193"/>
      <c r="O29" s="107" t="s">
        <v>120</v>
      </c>
      <c r="P29" s="24">
        <v>7215</v>
      </c>
      <c r="Q29" s="24">
        <v>6309</v>
      </c>
      <c r="R29" s="25">
        <f t="shared" si="0"/>
        <v>6762</v>
      </c>
      <c r="S29" s="25">
        <f t="shared" si="1"/>
        <v>17.316261203585146</v>
      </c>
      <c r="T29" s="25">
        <f t="shared" si="2"/>
        <v>640.638743755012</v>
      </c>
      <c r="U29" s="155">
        <f t="shared" si="3"/>
        <v>9.4741015048064483</v>
      </c>
      <c r="V29" s="75">
        <v>1653</v>
      </c>
      <c r="W29" s="24">
        <v>1094</v>
      </c>
      <c r="X29" s="25">
        <f t="shared" si="4"/>
        <v>1373.5</v>
      </c>
      <c r="Y29" s="25">
        <f t="shared" si="5"/>
        <v>3.5172855313700384</v>
      </c>
      <c r="Z29" s="25">
        <f t="shared" si="6"/>
        <v>395.27269068328008</v>
      </c>
      <c r="AA29" s="141">
        <f t="shared" si="7"/>
        <v>28.77849950369713</v>
      </c>
      <c r="AB29" s="75">
        <v>648</v>
      </c>
      <c r="AC29" s="24">
        <v>536</v>
      </c>
      <c r="AD29" s="25">
        <f t="shared" si="8"/>
        <v>592</v>
      </c>
      <c r="AE29" s="25">
        <f t="shared" si="9"/>
        <v>1.5160051216389245</v>
      </c>
      <c r="AF29" s="25">
        <f t="shared" si="10"/>
        <v>79.195959492893323</v>
      </c>
      <c r="AG29" s="141">
        <f t="shared" si="11"/>
        <v>13.377695860286035</v>
      </c>
      <c r="AH29" s="48">
        <v>336</v>
      </c>
      <c r="AI29" s="24">
        <v>374</v>
      </c>
      <c r="AJ29" s="25">
        <f t="shared" si="12"/>
        <v>355</v>
      </c>
      <c r="AK29" s="25">
        <f t="shared" si="13"/>
        <v>0.90909090909090906</v>
      </c>
      <c r="AL29" s="175">
        <f t="shared" si="14"/>
        <v>26.870057685088806</v>
      </c>
      <c r="AM29" s="245">
        <f t="shared" si="15"/>
        <v>7.5690303338278326</v>
      </c>
    </row>
    <row r="30" spans="1:39" x14ac:dyDescent="0.25">
      <c r="A30" s="195" t="s">
        <v>10</v>
      </c>
      <c r="B30" s="347" t="s">
        <v>121</v>
      </c>
      <c r="C30" s="348"/>
      <c r="D30" s="348"/>
      <c r="E30" s="348"/>
      <c r="F30" s="348"/>
      <c r="G30" s="348"/>
      <c r="H30" s="348"/>
      <c r="I30" s="349"/>
      <c r="J30" s="124"/>
      <c r="K30" s="124"/>
      <c r="L30" s="124"/>
      <c r="M30" s="127"/>
      <c r="N30" s="193"/>
      <c r="O30" s="107" t="s">
        <v>121</v>
      </c>
      <c r="P30" s="24">
        <v>5961</v>
      </c>
      <c r="Q30" s="24">
        <v>4651</v>
      </c>
      <c r="R30" s="25">
        <f t="shared" si="0"/>
        <v>5306</v>
      </c>
      <c r="S30" s="25">
        <f t="shared" si="1"/>
        <v>13.587708066581307</v>
      </c>
      <c r="T30" s="25">
        <f t="shared" si="2"/>
        <v>926.30988335437723</v>
      </c>
      <c r="U30" s="155">
        <f t="shared" si="3"/>
        <v>17.457781442788868</v>
      </c>
      <c r="V30" s="75">
        <v>924</v>
      </c>
      <c r="W30" s="24">
        <v>1098</v>
      </c>
      <c r="X30" s="25">
        <f t="shared" si="4"/>
        <v>1011</v>
      </c>
      <c r="Y30" s="25">
        <f t="shared" si="5"/>
        <v>2.5889884763124198</v>
      </c>
      <c r="Z30" s="25">
        <f t="shared" si="6"/>
        <v>123.03657992645927</v>
      </c>
      <c r="AA30" s="141">
        <f t="shared" si="7"/>
        <v>12.169790299353043</v>
      </c>
      <c r="AB30" s="75">
        <v>526</v>
      </c>
      <c r="AC30" s="24">
        <v>533</v>
      </c>
      <c r="AD30" s="25">
        <f t="shared" si="8"/>
        <v>529.5</v>
      </c>
      <c r="AE30" s="25">
        <f t="shared" si="9"/>
        <v>1.3559539052496798</v>
      </c>
      <c r="AF30" s="25">
        <f t="shared" si="10"/>
        <v>4.9497474683058327</v>
      </c>
      <c r="AG30" s="141">
        <f t="shared" si="11"/>
        <v>0.9347965001521874</v>
      </c>
      <c r="AH30" s="48">
        <v>319</v>
      </c>
      <c r="AI30" s="24">
        <v>346</v>
      </c>
      <c r="AJ30" s="25">
        <f t="shared" si="12"/>
        <v>332.5</v>
      </c>
      <c r="AK30" s="25">
        <f t="shared" si="13"/>
        <v>0.85147247119078107</v>
      </c>
      <c r="AL30" s="175">
        <f t="shared" si="14"/>
        <v>19.091883092036785</v>
      </c>
      <c r="AM30" s="245">
        <f t="shared" si="15"/>
        <v>5.7419197269283568</v>
      </c>
    </row>
    <row r="31" spans="1:39" x14ac:dyDescent="0.25">
      <c r="A31" s="195" t="s">
        <v>11</v>
      </c>
      <c r="B31" s="347" t="s">
        <v>122</v>
      </c>
      <c r="C31" s="348"/>
      <c r="D31" s="348"/>
      <c r="E31" s="348"/>
      <c r="F31" s="348"/>
      <c r="G31" s="348"/>
      <c r="H31" s="348"/>
      <c r="I31" s="349"/>
      <c r="J31" s="124"/>
      <c r="K31" s="124"/>
      <c r="L31" s="124"/>
      <c r="M31" s="127"/>
      <c r="N31" s="193"/>
      <c r="O31" s="107" t="s">
        <v>122</v>
      </c>
      <c r="P31" s="24">
        <v>474</v>
      </c>
      <c r="Q31" s="24">
        <v>989</v>
      </c>
      <c r="R31" s="25">
        <f t="shared" si="0"/>
        <v>731.5</v>
      </c>
      <c r="S31" s="25">
        <f t="shared" si="1"/>
        <v>1.8732394366197183</v>
      </c>
      <c r="T31" s="25">
        <f t="shared" si="2"/>
        <v>364.15999231107196</v>
      </c>
      <c r="U31" s="155">
        <f t="shared" si="3"/>
        <v>49.782637363099383</v>
      </c>
      <c r="V31" s="75">
        <v>323</v>
      </c>
      <c r="W31" s="24">
        <v>281</v>
      </c>
      <c r="X31" s="25">
        <f t="shared" si="4"/>
        <v>302</v>
      </c>
      <c r="Y31" s="25">
        <f t="shared" si="5"/>
        <v>0.77336747759282976</v>
      </c>
      <c r="Z31" s="25">
        <f t="shared" si="6"/>
        <v>29.698484809834994</v>
      </c>
      <c r="AA31" s="141">
        <f t="shared" si="7"/>
        <v>9.8339353674950303</v>
      </c>
      <c r="AB31" s="75">
        <v>252</v>
      </c>
      <c r="AC31" s="24">
        <v>246</v>
      </c>
      <c r="AD31" s="25">
        <f t="shared" si="8"/>
        <v>249</v>
      </c>
      <c r="AE31" s="25">
        <f t="shared" si="9"/>
        <v>0.63764404609475034</v>
      </c>
      <c r="AF31" s="25">
        <f t="shared" si="10"/>
        <v>4.2426406871192848</v>
      </c>
      <c r="AG31" s="141">
        <f t="shared" si="11"/>
        <v>1.703871761895295</v>
      </c>
      <c r="AH31" s="48">
        <v>230</v>
      </c>
      <c r="AI31" s="24">
        <v>273</v>
      </c>
      <c r="AJ31" s="25">
        <f t="shared" si="12"/>
        <v>251.5</v>
      </c>
      <c r="AK31" s="25">
        <f t="shared" si="13"/>
        <v>0.64404609475032015</v>
      </c>
      <c r="AL31" s="175">
        <f t="shared" si="14"/>
        <v>30.405591591021544</v>
      </c>
      <c r="AM31" s="245">
        <f t="shared" si="15"/>
        <v>12.089698445734212</v>
      </c>
    </row>
    <row r="32" spans="1:39" x14ac:dyDescent="0.25">
      <c r="A32" s="195" t="s">
        <v>12</v>
      </c>
      <c r="B32" s="335" t="s">
        <v>25</v>
      </c>
      <c r="C32" s="335"/>
      <c r="D32" s="335"/>
      <c r="E32" s="335" t="s">
        <v>24</v>
      </c>
      <c r="F32" s="335"/>
      <c r="G32" s="335"/>
      <c r="H32" s="211"/>
      <c r="I32" s="212"/>
      <c r="J32" s="124"/>
      <c r="K32" s="124"/>
      <c r="L32" s="124"/>
      <c r="M32" s="127"/>
      <c r="N32" s="193"/>
      <c r="O32" s="107" t="s">
        <v>24</v>
      </c>
      <c r="P32" s="24">
        <v>496</v>
      </c>
      <c r="Q32" s="24">
        <v>285</v>
      </c>
      <c r="R32" s="25">
        <f t="shared" si="0"/>
        <v>390.5</v>
      </c>
      <c r="S32" s="25">
        <f t="shared" si="1"/>
        <v>1</v>
      </c>
      <c r="T32" s="25">
        <f t="shared" si="2"/>
        <v>149.19953083036154</v>
      </c>
      <c r="U32" s="155">
        <f t="shared" si="3"/>
        <v>38.207306230566331</v>
      </c>
      <c r="V32" s="75"/>
      <c r="W32" s="24"/>
      <c r="X32" s="25"/>
      <c r="Y32" s="25"/>
      <c r="Z32" s="25"/>
      <c r="AA32" s="141"/>
      <c r="AB32" s="75"/>
      <c r="AC32" s="24"/>
      <c r="AD32" s="25"/>
      <c r="AE32" s="25"/>
      <c r="AF32" s="25"/>
      <c r="AG32" s="96"/>
      <c r="AH32" s="48"/>
      <c r="AI32" s="24"/>
      <c r="AJ32" s="25"/>
      <c r="AK32" s="25"/>
      <c r="AL32" s="175"/>
      <c r="AM32" s="246"/>
    </row>
    <row r="33" spans="1:39" ht="15.75" thickBot="1" x14ac:dyDescent="0.3">
      <c r="A33" s="195" t="s">
        <v>13</v>
      </c>
      <c r="B33" s="213"/>
      <c r="C33" s="93"/>
      <c r="D33" s="93"/>
      <c r="E33" s="93"/>
      <c r="F33" s="93"/>
      <c r="G33" s="93"/>
      <c r="H33" s="208"/>
      <c r="I33" s="210"/>
      <c r="J33" s="209"/>
      <c r="K33" s="209"/>
      <c r="L33" s="209"/>
      <c r="M33" s="210"/>
      <c r="N33" s="193"/>
      <c r="O33" s="103" t="s">
        <v>25</v>
      </c>
      <c r="P33" s="26">
        <v>280</v>
      </c>
      <c r="Q33" s="26">
        <v>270</v>
      </c>
      <c r="R33" s="98">
        <f t="shared" si="0"/>
        <v>275</v>
      </c>
      <c r="S33" s="98">
        <f t="shared" si="1"/>
        <v>0.70422535211267601</v>
      </c>
      <c r="T33" s="98">
        <f t="shared" si="2"/>
        <v>7.0710678118654755</v>
      </c>
      <c r="U33" s="249">
        <f t="shared" si="3"/>
        <v>2.5712973861329003</v>
      </c>
      <c r="V33" s="77"/>
      <c r="W33" s="26"/>
      <c r="X33" s="98"/>
      <c r="Y33" s="98"/>
      <c r="Z33" s="98"/>
      <c r="AA33" s="248"/>
      <c r="AB33" s="77"/>
      <c r="AC33" s="52"/>
      <c r="AD33" s="26"/>
      <c r="AE33" s="26"/>
      <c r="AF33" s="26"/>
      <c r="AG33" s="110"/>
      <c r="AH33" s="133"/>
      <c r="AI33" s="52"/>
      <c r="AJ33" s="26"/>
      <c r="AK33" s="26"/>
      <c r="AL33" s="78"/>
      <c r="AM33" s="247"/>
    </row>
    <row r="34" spans="1:39" x14ac:dyDescent="0.25">
      <c r="A34" s="193"/>
      <c r="B34" s="193"/>
      <c r="C34" s="193"/>
      <c r="D34" s="193"/>
      <c r="E34" s="193"/>
      <c r="F34" s="193"/>
      <c r="G34" s="193"/>
      <c r="H34" s="193"/>
      <c r="I34" s="193"/>
      <c r="J34" s="193"/>
      <c r="K34" s="193"/>
      <c r="L34" s="193"/>
      <c r="M34" s="193"/>
      <c r="N34" s="193"/>
    </row>
    <row r="35" spans="1:39" x14ac:dyDescent="0.25">
      <c r="A35" s="193"/>
      <c r="B35" s="193"/>
      <c r="C35" s="193"/>
      <c r="D35" s="193"/>
      <c r="E35" s="193"/>
      <c r="F35" s="193"/>
      <c r="G35" s="193"/>
      <c r="H35" s="193"/>
      <c r="I35" s="193"/>
      <c r="J35" s="193"/>
      <c r="K35" s="193"/>
      <c r="L35" s="193"/>
      <c r="M35" s="193"/>
      <c r="N35" s="193"/>
    </row>
    <row r="36" spans="1:39" x14ac:dyDescent="0.25">
      <c r="A36" s="193"/>
      <c r="B36" s="193"/>
      <c r="C36" s="193"/>
      <c r="D36" s="193"/>
      <c r="E36" s="193"/>
      <c r="F36" s="193"/>
      <c r="G36" s="193"/>
      <c r="H36" s="193"/>
      <c r="I36" s="193"/>
      <c r="J36" s="193"/>
      <c r="K36" s="193"/>
      <c r="L36" s="193"/>
      <c r="M36" s="193"/>
      <c r="N36" s="193"/>
      <c r="O36" s="193"/>
      <c r="P36" s="193"/>
      <c r="Q36" s="193"/>
      <c r="R36" s="193"/>
      <c r="U36" s="193"/>
      <c r="V36" s="193"/>
      <c r="W36" s="193"/>
      <c r="X36" s="193"/>
      <c r="AA36" s="193"/>
      <c r="AB36" s="193"/>
      <c r="AC36" s="193"/>
      <c r="AD36" s="193"/>
      <c r="AG36" s="193"/>
    </row>
  </sheetData>
  <mergeCells count="16">
    <mergeCell ref="AH24:AM24"/>
    <mergeCell ref="B32:D32"/>
    <mergeCell ref="E32:G32"/>
    <mergeCell ref="B26:I26"/>
    <mergeCell ref="B27:I27"/>
    <mergeCell ref="B28:I28"/>
    <mergeCell ref="B29:I29"/>
    <mergeCell ref="B30:I30"/>
    <mergeCell ref="B31:I31"/>
    <mergeCell ref="B24:C24"/>
    <mergeCell ref="D24:E24"/>
    <mergeCell ref="F24:G24"/>
    <mergeCell ref="O24:U24"/>
    <mergeCell ref="V24:AA24"/>
    <mergeCell ref="AB24:AG24"/>
    <mergeCell ref="H24:I24"/>
  </mergeCells>
  <pageMargins left="0.7" right="0.7" top="0.75" bottom="0.75" header="0.3" footer="0.3"/>
  <pageSetup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M33"/>
  <sheetViews>
    <sheetView topLeftCell="A10" workbookViewId="0">
      <selection activeCell="P26" sqref="P26"/>
    </sheetView>
  </sheetViews>
  <sheetFormatPr defaultRowHeight="15" x14ac:dyDescent="0.25"/>
  <sheetData>
    <row r="3" spans="1:13" x14ac:dyDescent="0.25">
      <c r="A3" s="194" t="s">
        <v>0</v>
      </c>
      <c r="B3" s="193"/>
      <c r="C3" s="193"/>
      <c r="D3" s="194" t="s">
        <v>1</v>
      </c>
      <c r="E3" s="193"/>
      <c r="F3" s="193"/>
      <c r="G3" s="193"/>
      <c r="H3" s="193"/>
      <c r="I3" s="193"/>
      <c r="J3" s="193"/>
      <c r="K3" s="194" t="s">
        <v>114</v>
      </c>
      <c r="L3" s="193"/>
      <c r="M3" s="193"/>
    </row>
    <row r="4" spans="1:13" x14ac:dyDescent="0.25">
      <c r="A4" s="194" t="s">
        <v>2</v>
      </c>
      <c r="B4" s="193"/>
      <c r="C4" s="193"/>
      <c r="D4" s="193"/>
      <c r="E4" s="193"/>
      <c r="F4" s="193"/>
      <c r="G4" s="193"/>
      <c r="H4" s="193"/>
      <c r="I4" s="194" t="s">
        <v>109</v>
      </c>
      <c r="J4" s="193"/>
      <c r="K4" s="194" t="s">
        <v>115</v>
      </c>
      <c r="L4" s="193"/>
      <c r="M4" s="193"/>
    </row>
    <row r="5" spans="1:13" x14ac:dyDescent="0.25">
      <c r="A5" s="194" t="s">
        <v>111</v>
      </c>
      <c r="B5" s="193"/>
      <c r="C5" s="193"/>
      <c r="D5" s="193"/>
      <c r="E5" s="193"/>
      <c r="F5" s="193"/>
      <c r="G5" s="193"/>
      <c r="H5" s="193"/>
      <c r="I5" s="193"/>
      <c r="J5" s="193"/>
      <c r="K5" s="193"/>
      <c r="L5" s="193"/>
      <c r="M5" s="193"/>
    </row>
    <row r="6" spans="1:13" x14ac:dyDescent="0.25">
      <c r="A6" s="194" t="s">
        <v>112</v>
      </c>
      <c r="B6" s="193"/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93"/>
    </row>
    <row r="7" spans="1:13" x14ac:dyDescent="0.25">
      <c r="A7" s="194" t="s">
        <v>104</v>
      </c>
      <c r="B7" s="193"/>
      <c r="C7" s="193"/>
      <c r="D7" s="193"/>
      <c r="E7" s="193"/>
      <c r="F7" s="193"/>
      <c r="G7" s="193"/>
      <c r="H7" s="193"/>
      <c r="I7" s="193"/>
      <c r="J7" s="193"/>
      <c r="K7" s="193"/>
      <c r="L7" s="193"/>
      <c r="M7" s="193"/>
    </row>
    <row r="8" spans="1:13" x14ac:dyDescent="0.25">
      <c r="A8" s="194" t="s">
        <v>4</v>
      </c>
      <c r="B8" s="193"/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3"/>
    </row>
    <row r="12" spans="1:13" x14ac:dyDescent="0.25">
      <c r="A12" s="193"/>
      <c r="B12" s="193" t="s">
        <v>5</v>
      </c>
      <c r="C12" s="193"/>
      <c r="D12" s="193"/>
      <c r="E12" s="193"/>
      <c r="F12" s="193"/>
      <c r="G12" s="193"/>
      <c r="H12" s="193"/>
      <c r="I12" s="193"/>
      <c r="J12" s="193"/>
      <c r="K12" s="193"/>
      <c r="L12" s="193"/>
      <c r="M12" s="193"/>
    </row>
    <row r="13" spans="1:13" x14ac:dyDescent="0.25">
      <c r="A13" s="193"/>
      <c r="B13" s="195">
        <v>1</v>
      </c>
      <c r="C13" s="195">
        <v>2</v>
      </c>
      <c r="D13" s="195">
        <v>3</v>
      </c>
      <c r="E13" s="195">
        <v>4</v>
      </c>
      <c r="F13" s="195">
        <v>5</v>
      </c>
      <c r="G13" s="195">
        <v>6</v>
      </c>
      <c r="H13" s="195">
        <v>7</v>
      </c>
      <c r="I13" s="195">
        <v>8</v>
      </c>
      <c r="J13" s="195">
        <v>9</v>
      </c>
      <c r="K13" s="195">
        <v>10</v>
      </c>
      <c r="L13" s="195">
        <v>11</v>
      </c>
      <c r="M13" s="195">
        <v>12</v>
      </c>
    </row>
    <row r="14" spans="1:13" x14ac:dyDescent="0.25">
      <c r="A14" s="195" t="s">
        <v>6</v>
      </c>
      <c r="B14" s="196">
        <v>8041</v>
      </c>
      <c r="C14" s="197">
        <v>11208</v>
      </c>
      <c r="D14" s="197">
        <v>1270</v>
      </c>
      <c r="E14" s="197">
        <v>815</v>
      </c>
      <c r="F14" s="197">
        <v>441</v>
      </c>
      <c r="G14" s="197">
        <v>466</v>
      </c>
      <c r="H14" s="197">
        <v>371</v>
      </c>
      <c r="I14" s="197">
        <v>377</v>
      </c>
      <c r="J14" s="197"/>
      <c r="K14" s="197"/>
      <c r="L14" s="197"/>
      <c r="M14" s="198"/>
    </row>
    <row r="15" spans="1:13" x14ac:dyDescent="0.25">
      <c r="A15" s="195" t="s">
        <v>7</v>
      </c>
      <c r="B15" s="199">
        <v>2163</v>
      </c>
      <c r="C15" s="200">
        <v>3253</v>
      </c>
      <c r="D15" s="200">
        <v>452</v>
      </c>
      <c r="E15" s="200">
        <v>609</v>
      </c>
      <c r="F15" s="200">
        <v>365</v>
      </c>
      <c r="G15" s="200">
        <v>415</v>
      </c>
      <c r="H15" s="200">
        <v>315</v>
      </c>
      <c r="I15" s="200">
        <v>274</v>
      </c>
      <c r="J15" s="200"/>
      <c r="K15" s="200"/>
      <c r="L15" s="200"/>
      <c r="M15" s="201"/>
    </row>
    <row r="16" spans="1:13" x14ac:dyDescent="0.25">
      <c r="A16" s="195" t="s">
        <v>8</v>
      </c>
      <c r="B16" s="199">
        <v>2549</v>
      </c>
      <c r="C16" s="200">
        <v>3036</v>
      </c>
      <c r="D16" s="200">
        <v>979</v>
      </c>
      <c r="E16" s="200">
        <v>947</v>
      </c>
      <c r="F16" s="200">
        <v>662</v>
      </c>
      <c r="G16" s="200">
        <v>749</v>
      </c>
      <c r="H16" s="200">
        <v>336</v>
      </c>
      <c r="I16" s="200">
        <v>369</v>
      </c>
      <c r="J16" s="200"/>
      <c r="K16" s="200"/>
      <c r="L16" s="200"/>
      <c r="M16" s="201"/>
    </row>
    <row r="17" spans="1:39" x14ac:dyDescent="0.25">
      <c r="A17" s="195" t="s">
        <v>9</v>
      </c>
      <c r="B17" s="199">
        <v>11883</v>
      </c>
      <c r="C17" s="200">
        <v>12397</v>
      </c>
      <c r="D17" s="200">
        <v>1608</v>
      </c>
      <c r="E17" s="200">
        <v>1802</v>
      </c>
      <c r="F17" s="200">
        <v>870</v>
      </c>
      <c r="G17" s="200">
        <v>794</v>
      </c>
      <c r="H17" s="200">
        <v>346</v>
      </c>
      <c r="I17" s="200">
        <v>432</v>
      </c>
      <c r="J17" s="200"/>
      <c r="K17" s="200"/>
      <c r="L17" s="200"/>
      <c r="M17" s="201"/>
    </row>
    <row r="18" spans="1:39" x14ac:dyDescent="0.25">
      <c r="A18" s="195" t="s">
        <v>10</v>
      </c>
      <c r="B18" s="199">
        <v>4482</v>
      </c>
      <c r="C18" s="200">
        <v>2998</v>
      </c>
      <c r="D18" s="200">
        <v>2019</v>
      </c>
      <c r="E18" s="200">
        <v>1368</v>
      </c>
      <c r="F18" s="200">
        <v>917</v>
      </c>
      <c r="G18" s="200">
        <v>1139</v>
      </c>
      <c r="H18" s="200">
        <v>351</v>
      </c>
      <c r="I18" s="200">
        <v>407</v>
      </c>
      <c r="J18" s="200"/>
      <c r="K18" s="200"/>
      <c r="L18" s="200"/>
      <c r="M18" s="201"/>
    </row>
    <row r="19" spans="1:39" x14ac:dyDescent="0.25">
      <c r="A19" s="195" t="s">
        <v>11</v>
      </c>
      <c r="B19" s="199">
        <v>824</v>
      </c>
      <c r="C19" s="200">
        <v>932</v>
      </c>
      <c r="D19" s="200">
        <v>901</v>
      </c>
      <c r="E19" s="200">
        <v>394</v>
      </c>
      <c r="F19" s="200">
        <v>437</v>
      </c>
      <c r="G19" s="200">
        <v>383</v>
      </c>
      <c r="H19" s="200">
        <v>256</v>
      </c>
      <c r="I19" s="200">
        <v>301</v>
      </c>
      <c r="J19" s="200"/>
      <c r="K19" s="200"/>
      <c r="L19" s="200"/>
      <c r="M19" s="201"/>
    </row>
    <row r="20" spans="1:39" x14ac:dyDescent="0.25">
      <c r="A20" s="195" t="s">
        <v>12</v>
      </c>
      <c r="B20" s="199">
        <v>700</v>
      </c>
      <c r="C20" s="200">
        <v>499</v>
      </c>
      <c r="D20" s="200">
        <v>626</v>
      </c>
      <c r="E20" s="200">
        <v>527</v>
      </c>
      <c r="F20" s="200">
        <v>400</v>
      </c>
      <c r="G20" s="200">
        <v>399</v>
      </c>
      <c r="H20" s="200"/>
      <c r="I20" s="200"/>
      <c r="J20" s="200"/>
      <c r="K20" s="200"/>
      <c r="L20" s="200"/>
      <c r="M20" s="201"/>
    </row>
    <row r="21" spans="1:39" x14ac:dyDescent="0.25">
      <c r="A21" s="195" t="s">
        <v>13</v>
      </c>
      <c r="B21" s="202"/>
      <c r="C21" s="203"/>
      <c r="D21" s="203"/>
      <c r="E21" s="203"/>
      <c r="F21" s="203"/>
      <c r="G21" s="203"/>
      <c r="H21" s="203"/>
      <c r="I21" s="203"/>
      <c r="J21" s="203"/>
      <c r="K21" s="203"/>
      <c r="L21" s="203"/>
      <c r="M21" s="204"/>
    </row>
    <row r="23" spans="1:39" ht="15.75" thickBot="1" x14ac:dyDescent="0.3"/>
    <row r="24" spans="1:39" s="226" customFormat="1" ht="15.75" thickBot="1" x14ac:dyDescent="0.3">
      <c r="B24" s="335" t="s">
        <v>17</v>
      </c>
      <c r="C24" s="335"/>
      <c r="D24" s="335" t="s">
        <v>18</v>
      </c>
      <c r="E24" s="335"/>
      <c r="F24" s="335" t="s">
        <v>117</v>
      </c>
      <c r="G24" s="335"/>
      <c r="H24" s="335" t="s">
        <v>53</v>
      </c>
      <c r="I24" s="335"/>
      <c r="O24" s="350" t="s">
        <v>17</v>
      </c>
      <c r="P24" s="351"/>
      <c r="Q24" s="351"/>
      <c r="R24" s="351"/>
      <c r="S24" s="351"/>
      <c r="T24" s="351"/>
      <c r="U24" s="351"/>
      <c r="V24" s="350" t="s">
        <v>18</v>
      </c>
      <c r="W24" s="351"/>
      <c r="X24" s="351"/>
      <c r="Y24" s="351"/>
      <c r="Z24" s="351"/>
      <c r="AA24" s="352"/>
      <c r="AB24" s="350" t="s">
        <v>117</v>
      </c>
      <c r="AC24" s="351"/>
      <c r="AD24" s="351"/>
      <c r="AE24" s="351"/>
      <c r="AF24" s="351"/>
      <c r="AG24" s="352"/>
      <c r="AH24" s="351" t="s">
        <v>53</v>
      </c>
      <c r="AI24" s="351"/>
      <c r="AJ24" s="351"/>
      <c r="AK24" s="351"/>
      <c r="AL24" s="351"/>
      <c r="AM24" s="352"/>
    </row>
    <row r="25" spans="1:39" s="226" customFormat="1" x14ac:dyDescent="0.25">
      <c r="B25" s="228">
        <v>1</v>
      </c>
      <c r="C25" s="228">
        <v>2</v>
      </c>
      <c r="D25" s="228">
        <v>3</v>
      </c>
      <c r="E25" s="228">
        <v>4</v>
      </c>
      <c r="F25" s="228">
        <v>5</v>
      </c>
      <c r="G25" s="228">
        <v>6</v>
      </c>
      <c r="H25" s="228">
        <v>7</v>
      </c>
      <c r="I25" s="228">
        <v>8</v>
      </c>
      <c r="J25" s="228">
        <v>9</v>
      </c>
      <c r="K25" s="228">
        <v>10</v>
      </c>
      <c r="L25" s="228">
        <v>11</v>
      </c>
      <c r="M25" s="228">
        <v>12</v>
      </c>
      <c r="O25" s="102"/>
      <c r="P25" s="239" t="s">
        <v>77</v>
      </c>
      <c r="Q25" s="239" t="s">
        <v>78</v>
      </c>
      <c r="R25" s="239" t="s">
        <v>22</v>
      </c>
      <c r="S25" s="239" t="s">
        <v>79</v>
      </c>
      <c r="T25" s="239" t="s">
        <v>131</v>
      </c>
      <c r="U25" s="239" t="s">
        <v>132</v>
      </c>
      <c r="V25" s="239" t="s">
        <v>77</v>
      </c>
      <c r="W25" s="239" t="s">
        <v>78</v>
      </c>
      <c r="X25" s="239" t="s">
        <v>22</v>
      </c>
      <c r="Y25" s="239" t="s">
        <v>79</v>
      </c>
      <c r="Z25" s="239" t="s">
        <v>131</v>
      </c>
      <c r="AA25" s="239" t="s">
        <v>132</v>
      </c>
      <c r="AB25" s="239" t="s">
        <v>77</v>
      </c>
      <c r="AC25" s="239" t="s">
        <v>78</v>
      </c>
      <c r="AD25" s="239" t="s">
        <v>22</v>
      </c>
      <c r="AE25" s="239" t="s">
        <v>79</v>
      </c>
      <c r="AF25" s="239" t="s">
        <v>131</v>
      </c>
      <c r="AG25" s="239" t="s">
        <v>132</v>
      </c>
      <c r="AH25" s="239" t="s">
        <v>77</v>
      </c>
      <c r="AI25" s="239" t="s">
        <v>78</v>
      </c>
      <c r="AJ25" s="239" t="s">
        <v>22</v>
      </c>
      <c r="AK25" s="239" t="s">
        <v>79</v>
      </c>
      <c r="AL25" s="239" t="s">
        <v>131</v>
      </c>
      <c r="AM25" s="250" t="s">
        <v>132</v>
      </c>
    </row>
    <row r="26" spans="1:39" s="226" customFormat="1" x14ac:dyDescent="0.25">
      <c r="A26" s="228" t="s">
        <v>6</v>
      </c>
      <c r="B26" s="347" t="s">
        <v>116</v>
      </c>
      <c r="C26" s="348"/>
      <c r="D26" s="348"/>
      <c r="E26" s="348"/>
      <c r="F26" s="348"/>
      <c r="G26" s="348"/>
      <c r="H26" s="348"/>
      <c r="I26" s="349"/>
      <c r="J26" s="211"/>
      <c r="K26" s="211"/>
      <c r="L26" s="211"/>
      <c r="M26" s="212"/>
      <c r="O26" s="107" t="s">
        <v>116</v>
      </c>
      <c r="P26" s="24">
        <v>8041</v>
      </c>
      <c r="Q26" s="24">
        <v>11208</v>
      </c>
      <c r="R26" s="25">
        <f>AVERAGE(P26:Q26)</f>
        <v>9624.5</v>
      </c>
      <c r="S26" s="25">
        <f>R26/$R$32</f>
        <v>16.054211843202669</v>
      </c>
      <c r="T26" s="25">
        <f>STDEV(P26:Q26)</f>
        <v>2239.4071760177958</v>
      </c>
      <c r="U26" s="240">
        <f>T26/R26*100</f>
        <v>23.267776778199341</v>
      </c>
      <c r="V26" s="24">
        <v>1270</v>
      </c>
      <c r="W26" s="24">
        <v>815</v>
      </c>
      <c r="X26" s="25">
        <f>AVERAGE(V26:W26)</f>
        <v>1042.5</v>
      </c>
      <c r="Y26" s="25">
        <f>X26/$R$32</f>
        <v>1.7389491242702251</v>
      </c>
      <c r="Z26" s="25">
        <f>STDEV(V26:W26)</f>
        <v>321.73358543987911</v>
      </c>
      <c r="AA26" s="240">
        <f>Z26/X26*100</f>
        <v>30.861734814376895</v>
      </c>
      <c r="AB26" s="24">
        <v>441</v>
      </c>
      <c r="AC26" s="24">
        <v>466</v>
      </c>
      <c r="AD26" s="25">
        <f>AVERAGE(AB26:AC26)</f>
        <v>453.5</v>
      </c>
      <c r="AE26" s="25">
        <f>AD26/$R$32</f>
        <v>0.75646371976647209</v>
      </c>
      <c r="AF26" s="25">
        <f>STDEV(AB26:AC26)</f>
        <v>17.677669529663689</v>
      </c>
      <c r="AG26" s="240">
        <f>AF26/AD26*100</f>
        <v>3.8980528180074288</v>
      </c>
      <c r="AH26" s="24">
        <v>371</v>
      </c>
      <c r="AI26" s="24">
        <v>377</v>
      </c>
      <c r="AJ26" s="25">
        <f>AVERAGE(AH26:AI26)</f>
        <v>374</v>
      </c>
      <c r="AK26" s="25">
        <f>AJ26/$R$32</f>
        <v>0.62385321100917435</v>
      </c>
      <c r="AL26" s="25">
        <f>STDEV(AH26:AI26)</f>
        <v>4.2426406871192848</v>
      </c>
      <c r="AM26" s="141">
        <f>AL26/AJ26*100</f>
        <v>1.1343959056468675</v>
      </c>
    </row>
    <row r="27" spans="1:39" s="226" customFormat="1" x14ac:dyDescent="0.25">
      <c r="A27" s="228" t="s">
        <v>7</v>
      </c>
      <c r="B27" s="347" t="s">
        <v>118</v>
      </c>
      <c r="C27" s="348"/>
      <c r="D27" s="348"/>
      <c r="E27" s="348"/>
      <c r="F27" s="348"/>
      <c r="G27" s="348"/>
      <c r="H27" s="348"/>
      <c r="I27" s="349"/>
      <c r="J27" s="124"/>
      <c r="K27" s="124"/>
      <c r="L27" s="124"/>
      <c r="M27" s="127"/>
      <c r="O27" s="107" t="s">
        <v>118</v>
      </c>
      <c r="P27" s="24">
        <v>2163</v>
      </c>
      <c r="Q27" s="24">
        <v>3253</v>
      </c>
      <c r="R27" s="25">
        <f t="shared" ref="R27:R33" si="0">AVERAGE(P27:Q27)</f>
        <v>2708</v>
      </c>
      <c r="S27" s="25">
        <f t="shared" ref="S27:S33" si="1">R27/$R$32</f>
        <v>4.5170975813177652</v>
      </c>
      <c r="T27" s="25">
        <f t="shared" ref="T27:T33" si="2">STDEV(P27:Q27)</f>
        <v>770.74639149333677</v>
      </c>
      <c r="U27" s="240">
        <f t="shared" ref="U27:U33" si="3">T27/R27*100</f>
        <v>28.46183129591347</v>
      </c>
      <c r="V27" s="24">
        <v>452</v>
      </c>
      <c r="W27" s="24">
        <v>609</v>
      </c>
      <c r="X27" s="25">
        <f t="shared" ref="X27:X31" si="4">AVERAGE(V27:W27)</f>
        <v>530.5</v>
      </c>
      <c r="Y27" s="25">
        <f t="shared" ref="Y27:Y31" si="5">X27/$R$32</f>
        <v>0.88490408673894916</v>
      </c>
      <c r="Z27" s="25">
        <f t="shared" ref="Z27:Z31" si="6">STDEV(V27:W27)</f>
        <v>111.01576464628796</v>
      </c>
      <c r="AA27" s="240">
        <f t="shared" ref="AA27:AA31" si="7">Z27/X27*100</f>
        <v>20.926628585539671</v>
      </c>
      <c r="AB27" s="24">
        <v>365</v>
      </c>
      <c r="AC27" s="24">
        <v>415</v>
      </c>
      <c r="AD27" s="25">
        <f t="shared" ref="AD27:AD31" si="8">AVERAGE(AB27:AC27)</f>
        <v>390</v>
      </c>
      <c r="AE27" s="25">
        <f t="shared" ref="AE27:AE31" si="9">AD27/$R$32</f>
        <v>0.65054211843202669</v>
      </c>
      <c r="AF27" s="25">
        <f t="shared" ref="AF27:AF31" si="10">STDEV(AB27:AC27)</f>
        <v>35.355339059327378</v>
      </c>
      <c r="AG27" s="240">
        <f t="shared" ref="AG27:AG31" si="11">AF27/AD27*100</f>
        <v>9.0654715536736852</v>
      </c>
      <c r="AH27" s="24">
        <v>315</v>
      </c>
      <c r="AI27" s="24">
        <v>274</v>
      </c>
      <c r="AJ27" s="25">
        <f t="shared" ref="AJ27:AJ31" si="12">AVERAGE(AH27:AI27)</f>
        <v>294.5</v>
      </c>
      <c r="AK27" s="25">
        <f t="shared" ref="AK27:AK31" si="13">AJ27/$R$32</f>
        <v>0.49124270225187655</v>
      </c>
      <c r="AL27" s="25">
        <f t="shared" ref="AL27:AL31" si="14">STDEV(AH27:AI27)</f>
        <v>28.991378028648448</v>
      </c>
      <c r="AM27" s="141">
        <f t="shared" ref="AM27:AM31" si="15">AL27/AJ27*100</f>
        <v>9.8442709774697619</v>
      </c>
    </row>
    <row r="28" spans="1:39" s="226" customFormat="1" x14ac:dyDescent="0.25">
      <c r="A28" s="228" t="s">
        <v>8</v>
      </c>
      <c r="B28" s="347" t="s">
        <v>119</v>
      </c>
      <c r="C28" s="348"/>
      <c r="D28" s="348"/>
      <c r="E28" s="348"/>
      <c r="F28" s="348"/>
      <c r="G28" s="348"/>
      <c r="H28" s="348"/>
      <c r="I28" s="349"/>
      <c r="J28" s="124"/>
      <c r="K28" s="124"/>
      <c r="L28" s="124"/>
      <c r="M28" s="127"/>
      <c r="O28" s="107" t="s">
        <v>119</v>
      </c>
      <c r="P28" s="24">
        <v>2549</v>
      </c>
      <c r="Q28" s="24">
        <v>3036</v>
      </c>
      <c r="R28" s="25">
        <f t="shared" si="0"/>
        <v>2792.5</v>
      </c>
      <c r="S28" s="25">
        <f t="shared" si="1"/>
        <v>4.6580483736447036</v>
      </c>
      <c r="T28" s="25">
        <f t="shared" si="2"/>
        <v>344.36100243784864</v>
      </c>
      <c r="U28" s="240">
        <f t="shared" si="3"/>
        <v>12.331638404220184</v>
      </c>
      <c r="V28" s="24">
        <v>979</v>
      </c>
      <c r="W28" s="24">
        <v>947</v>
      </c>
      <c r="X28" s="25">
        <f t="shared" si="4"/>
        <v>963</v>
      </c>
      <c r="Y28" s="25">
        <f t="shared" si="5"/>
        <v>1.6063386155129273</v>
      </c>
      <c r="Z28" s="25">
        <f t="shared" si="6"/>
        <v>22.627416997969522</v>
      </c>
      <c r="AA28" s="240">
        <f t="shared" si="7"/>
        <v>2.3496798544101272</v>
      </c>
      <c r="AB28" s="24">
        <v>662</v>
      </c>
      <c r="AC28" s="24">
        <v>749</v>
      </c>
      <c r="AD28" s="25">
        <f t="shared" si="8"/>
        <v>705.5</v>
      </c>
      <c r="AE28" s="25">
        <f t="shared" si="9"/>
        <v>1.176814011676397</v>
      </c>
      <c r="AF28" s="25">
        <f t="shared" si="10"/>
        <v>61.518289963229634</v>
      </c>
      <c r="AG28" s="240">
        <f t="shared" si="11"/>
        <v>8.7198143108759236</v>
      </c>
      <c r="AH28" s="24">
        <v>336</v>
      </c>
      <c r="AI28" s="24">
        <v>369</v>
      </c>
      <c r="AJ28" s="25">
        <f t="shared" si="12"/>
        <v>352.5</v>
      </c>
      <c r="AK28" s="25">
        <f t="shared" si="13"/>
        <v>0.58798999165971644</v>
      </c>
      <c r="AL28" s="25">
        <f t="shared" si="14"/>
        <v>23.334523779156068</v>
      </c>
      <c r="AM28" s="141">
        <f t="shared" si="15"/>
        <v>6.619723057916616</v>
      </c>
    </row>
    <row r="29" spans="1:39" s="226" customFormat="1" x14ac:dyDescent="0.25">
      <c r="A29" s="228" t="s">
        <v>9</v>
      </c>
      <c r="B29" s="347" t="s">
        <v>120</v>
      </c>
      <c r="C29" s="348"/>
      <c r="D29" s="348"/>
      <c r="E29" s="348"/>
      <c r="F29" s="348"/>
      <c r="G29" s="348"/>
      <c r="H29" s="348"/>
      <c r="I29" s="349"/>
      <c r="J29" s="124"/>
      <c r="K29" s="124"/>
      <c r="L29" s="124"/>
      <c r="M29" s="127"/>
      <c r="O29" s="107" t="s">
        <v>120</v>
      </c>
      <c r="P29" s="24">
        <v>11883</v>
      </c>
      <c r="Q29" s="24">
        <v>12397</v>
      </c>
      <c r="R29" s="25">
        <f t="shared" si="0"/>
        <v>12140</v>
      </c>
      <c r="S29" s="25">
        <f t="shared" si="1"/>
        <v>20.250208507089241</v>
      </c>
      <c r="T29" s="25">
        <f t="shared" si="2"/>
        <v>363.45288552988541</v>
      </c>
      <c r="U29" s="240">
        <f t="shared" si="3"/>
        <v>2.9938458445624825</v>
      </c>
      <c r="V29" s="24">
        <v>1608</v>
      </c>
      <c r="W29" s="24">
        <v>1802</v>
      </c>
      <c r="X29" s="25">
        <f t="shared" si="4"/>
        <v>1705</v>
      </c>
      <c r="Y29" s="25">
        <f t="shared" si="5"/>
        <v>2.8440366972477062</v>
      </c>
      <c r="Z29" s="25">
        <f t="shared" si="6"/>
        <v>137.17871555019022</v>
      </c>
      <c r="AA29" s="240">
        <f t="shared" si="7"/>
        <v>8.0456724662868169</v>
      </c>
      <c r="AB29" s="24">
        <v>870</v>
      </c>
      <c r="AC29" s="24">
        <v>794</v>
      </c>
      <c r="AD29" s="25">
        <f t="shared" si="8"/>
        <v>832</v>
      </c>
      <c r="AE29" s="25">
        <f t="shared" si="9"/>
        <v>1.3878231859883237</v>
      </c>
      <c r="AF29" s="25">
        <f t="shared" si="10"/>
        <v>53.740115370177612</v>
      </c>
      <c r="AG29" s="240">
        <f t="shared" si="11"/>
        <v>6.4591484819925018</v>
      </c>
      <c r="AH29" s="24">
        <v>346</v>
      </c>
      <c r="AI29" s="24">
        <v>432</v>
      </c>
      <c r="AJ29" s="25">
        <f t="shared" si="12"/>
        <v>389</v>
      </c>
      <c r="AK29" s="25">
        <f t="shared" si="13"/>
        <v>0.64887406171809836</v>
      </c>
      <c r="AL29" s="25">
        <f t="shared" si="14"/>
        <v>60.811183182043088</v>
      </c>
      <c r="AM29" s="141">
        <f t="shared" si="15"/>
        <v>15.632694905409533</v>
      </c>
    </row>
    <row r="30" spans="1:39" s="226" customFormat="1" x14ac:dyDescent="0.25">
      <c r="A30" s="228" t="s">
        <v>10</v>
      </c>
      <c r="B30" s="347" t="s">
        <v>121</v>
      </c>
      <c r="C30" s="348"/>
      <c r="D30" s="348"/>
      <c r="E30" s="348"/>
      <c r="F30" s="348"/>
      <c r="G30" s="348"/>
      <c r="H30" s="348"/>
      <c r="I30" s="349"/>
      <c r="J30" s="124"/>
      <c r="K30" s="124"/>
      <c r="L30" s="124"/>
      <c r="M30" s="127"/>
      <c r="O30" s="107" t="s">
        <v>121</v>
      </c>
      <c r="P30" s="24">
        <v>4482</v>
      </c>
      <c r="Q30" s="24">
        <v>2998</v>
      </c>
      <c r="R30" s="25">
        <f t="shared" si="0"/>
        <v>3740</v>
      </c>
      <c r="S30" s="25">
        <f t="shared" si="1"/>
        <v>6.238532110091743</v>
      </c>
      <c r="T30" s="25">
        <f t="shared" si="2"/>
        <v>1049.3464632808366</v>
      </c>
      <c r="U30" s="240">
        <f t="shared" si="3"/>
        <v>28.057392066332532</v>
      </c>
      <c r="V30" s="24">
        <v>2019</v>
      </c>
      <c r="W30" s="24">
        <v>1368</v>
      </c>
      <c r="X30" s="25">
        <f t="shared" si="4"/>
        <v>1693.5</v>
      </c>
      <c r="Y30" s="25">
        <f t="shared" si="5"/>
        <v>2.8248540450375312</v>
      </c>
      <c r="Z30" s="25">
        <f t="shared" si="6"/>
        <v>460.32651455244246</v>
      </c>
      <c r="AA30" s="240">
        <f t="shared" si="7"/>
        <v>27.181961296276498</v>
      </c>
      <c r="AB30" s="24">
        <v>917</v>
      </c>
      <c r="AC30" s="24">
        <v>1139</v>
      </c>
      <c r="AD30" s="25">
        <f t="shared" si="8"/>
        <v>1028</v>
      </c>
      <c r="AE30" s="25">
        <f t="shared" si="9"/>
        <v>1.7147623019182652</v>
      </c>
      <c r="AF30" s="25">
        <f t="shared" si="10"/>
        <v>156.97770542341354</v>
      </c>
      <c r="AG30" s="240">
        <f t="shared" si="11"/>
        <v>15.270204807725051</v>
      </c>
      <c r="AH30" s="24">
        <v>351</v>
      </c>
      <c r="AI30" s="24">
        <v>407</v>
      </c>
      <c r="AJ30" s="25">
        <f t="shared" si="12"/>
        <v>379</v>
      </c>
      <c r="AK30" s="25">
        <f t="shared" si="13"/>
        <v>0.63219349457881568</v>
      </c>
      <c r="AL30" s="25">
        <f t="shared" si="14"/>
        <v>39.597979746446661</v>
      </c>
      <c r="AM30" s="141">
        <f t="shared" si="15"/>
        <v>10.448015764233947</v>
      </c>
    </row>
    <row r="31" spans="1:39" s="226" customFormat="1" x14ac:dyDescent="0.25">
      <c r="A31" s="228" t="s">
        <v>11</v>
      </c>
      <c r="B31" s="347" t="s">
        <v>122</v>
      </c>
      <c r="C31" s="348"/>
      <c r="D31" s="348"/>
      <c r="E31" s="348"/>
      <c r="F31" s="348"/>
      <c r="G31" s="348"/>
      <c r="H31" s="348"/>
      <c r="I31" s="349"/>
      <c r="J31" s="124"/>
      <c r="K31" s="124"/>
      <c r="L31" s="124"/>
      <c r="M31" s="127"/>
      <c r="O31" s="107" t="s">
        <v>122</v>
      </c>
      <c r="P31" s="24">
        <v>824</v>
      </c>
      <c r="Q31" s="24">
        <v>932</v>
      </c>
      <c r="R31" s="25">
        <f t="shared" si="0"/>
        <v>878</v>
      </c>
      <c r="S31" s="25">
        <f t="shared" si="1"/>
        <v>1.4645537948290241</v>
      </c>
      <c r="T31" s="25">
        <f t="shared" si="2"/>
        <v>76.367532368147138</v>
      </c>
      <c r="U31" s="240">
        <f t="shared" si="3"/>
        <v>8.6978966250737066</v>
      </c>
      <c r="V31" s="24">
        <v>901</v>
      </c>
      <c r="W31" s="24">
        <v>394</v>
      </c>
      <c r="X31" s="25">
        <f t="shared" si="4"/>
        <v>647.5</v>
      </c>
      <c r="Y31" s="25">
        <f t="shared" si="5"/>
        <v>1.0800667222685572</v>
      </c>
      <c r="Z31" s="25">
        <f t="shared" si="6"/>
        <v>358.50313806157959</v>
      </c>
      <c r="AA31" s="240">
        <f t="shared" si="7"/>
        <v>55.367280009510367</v>
      </c>
      <c r="AB31" s="24">
        <v>437</v>
      </c>
      <c r="AC31" s="24">
        <v>383</v>
      </c>
      <c r="AD31" s="25">
        <f t="shared" si="8"/>
        <v>410</v>
      </c>
      <c r="AE31" s="25">
        <f t="shared" si="9"/>
        <v>0.68390325271059216</v>
      </c>
      <c r="AF31" s="25">
        <f t="shared" si="10"/>
        <v>38.183766184073569</v>
      </c>
      <c r="AG31" s="240">
        <f t="shared" si="11"/>
        <v>9.3131137034325775</v>
      </c>
      <c r="AH31" s="24">
        <v>256</v>
      </c>
      <c r="AI31" s="24">
        <v>301</v>
      </c>
      <c r="AJ31" s="25">
        <f t="shared" si="12"/>
        <v>278.5</v>
      </c>
      <c r="AK31" s="25">
        <f t="shared" si="13"/>
        <v>0.4645537948290242</v>
      </c>
      <c r="AL31" s="25">
        <f t="shared" si="14"/>
        <v>31.81980515339464</v>
      </c>
      <c r="AM31" s="141">
        <f t="shared" si="15"/>
        <v>11.425423753463066</v>
      </c>
    </row>
    <row r="32" spans="1:39" s="226" customFormat="1" x14ac:dyDescent="0.25">
      <c r="A32" s="228" t="s">
        <v>12</v>
      </c>
      <c r="B32" s="335" t="s">
        <v>25</v>
      </c>
      <c r="C32" s="335"/>
      <c r="D32" s="335"/>
      <c r="E32" s="335" t="s">
        <v>24</v>
      </c>
      <c r="F32" s="335"/>
      <c r="G32" s="335"/>
      <c r="H32" s="211"/>
      <c r="I32" s="212"/>
      <c r="J32" s="124"/>
      <c r="K32" s="124"/>
      <c r="L32" s="124"/>
      <c r="M32" s="127"/>
      <c r="O32" s="107" t="s">
        <v>24</v>
      </c>
      <c r="P32" s="24">
        <v>700</v>
      </c>
      <c r="Q32" s="24">
        <v>499</v>
      </c>
      <c r="R32" s="25">
        <f t="shared" si="0"/>
        <v>599.5</v>
      </c>
      <c r="S32" s="25">
        <f t="shared" si="1"/>
        <v>1</v>
      </c>
      <c r="T32" s="25">
        <f t="shared" si="2"/>
        <v>142.12846301849606</v>
      </c>
      <c r="U32" s="240">
        <f t="shared" si="3"/>
        <v>23.707833697830868</v>
      </c>
      <c r="V32" s="24"/>
      <c r="W32" s="24"/>
      <c r="X32" s="25"/>
      <c r="Y32" s="25"/>
      <c r="Z32" s="25"/>
      <c r="AA32" s="240"/>
      <c r="AB32" s="24"/>
      <c r="AC32" s="24"/>
      <c r="AD32" s="25"/>
      <c r="AE32" s="25"/>
      <c r="AF32" s="25"/>
      <c r="AG32" s="242"/>
      <c r="AH32" s="24"/>
      <c r="AI32" s="24"/>
      <c r="AJ32" s="25"/>
      <c r="AK32" s="25"/>
      <c r="AL32" s="25"/>
      <c r="AM32" s="96"/>
    </row>
    <row r="33" spans="1:39" s="226" customFormat="1" ht="15.75" thickBot="1" x14ac:dyDescent="0.3">
      <c r="A33" s="228" t="s">
        <v>13</v>
      </c>
      <c r="B33" s="213"/>
      <c r="C33" s="93"/>
      <c r="D33" s="93"/>
      <c r="E33" s="93"/>
      <c r="F33" s="93"/>
      <c r="G33" s="93"/>
      <c r="H33" s="208"/>
      <c r="I33" s="210"/>
      <c r="J33" s="209"/>
      <c r="K33" s="209"/>
      <c r="L33" s="209"/>
      <c r="M33" s="210"/>
      <c r="O33" s="103" t="s">
        <v>25</v>
      </c>
      <c r="P33" s="26">
        <v>400</v>
      </c>
      <c r="Q33" s="26">
        <v>399</v>
      </c>
      <c r="R33" s="98">
        <f t="shared" si="0"/>
        <v>399.5</v>
      </c>
      <c r="S33" s="98">
        <f t="shared" si="1"/>
        <v>0.66638865721434526</v>
      </c>
      <c r="T33" s="98">
        <f t="shared" si="2"/>
        <v>0.70710678118654757</v>
      </c>
      <c r="U33" s="243">
        <f t="shared" si="3"/>
        <v>0.17699794272504318</v>
      </c>
      <c r="V33" s="26"/>
      <c r="W33" s="26"/>
      <c r="X33" s="98"/>
      <c r="Y33" s="98"/>
      <c r="Z33" s="98"/>
      <c r="AA33" s="243"/>
      <c r="AB33" s="26"/>
      <c r="AC33" s="52"/>
      <c r="AD33" s="26"/>
      <c r="AE33" s="26"/>
      <c r="AF33" s="26"/>
      <c r="AG33" s="139"/>
      <c r="AH33" s="26"/>
      <c r="AI33" s="52"/>
      <c r="AJ33" s="26"/>
      <c r="AK33" s="26"/>
      <c r="AL33" s="26"/>
      <c r="AM33" s="110"/>
    </row>
  </sheetData>
  <mergeCells count="16">
    <mergeCell ref="AH24:AM24"/>
    <mergeCell ref="B26:I26"/>
    <mergeCell ref="B27:I27"/>
    <mergeCell ref="B28:I28"/>
    <mergeCell ref="B29:I29"/>
    <mergeCell ref="B24:C24"/>
    <mergeCell ref="D24:E24"/>
    <mergeCell ref="F24:G24"/>
    <mergeCell ref="H24:I24"/>
    <mergeCell ref="O24:U24"/>
    <mergeCell ref="V24:AA24"/>
    <mergeCell ref="B30:I30"/>
    <mergeCell ref="B31:I31"/>
    <mergeCell ref="B32:D32"/>
    <mergeCell ref="E32:G32"/>
    <mergeCell ref="AB24:AG2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G39"/>
  <sheetViews>
    <sheetView topLeftCell="A20" workbookViewId="0">
      <selection activeCell="O24" sqref="O24:U26"/>
    </sheetView>
  </sheetViews>
  <sheetFormatPr defaultRowHeight="15" x14ac:dyDescent="0.25"/>
  <cols>
    <col min="1" max="1" width="4.28515625" style="226" customWidth="1"/>
    <col min="2" max="16384" width="9.140625" style="226"/>
  </cols>
  <sheetData>
    <row r="3" spans="1:13" x14ac:dyDescent="0.25">
      <c r="A3" s="227" t="s">
        <v>0</v>
      </c>
      <c r="D3" s="227" t="s">
        <v>1</v>
      </c>
      <c r="K3" s="227" t="s">
        <v>139</v>
      </c>
    </row>
    <row r="4" spans="1:13" x14ac:dyDescent="0.25">
      <c r="A4" s="227" t="s">
        <v>2</v>
      </c>
      <c r="I4" s="227" t="s">
        <v>155</v>
      </c>
      <c r="K4" s="227" t="s">
        <v>140</v>
      </c>
    </row>
    <row r="5" spans="1:13" x14ac:dyDescent="0.25">
      <c r="A5" s="227" t="s">
        <v>141</v>
      </c>
    </row>
    <row r="6" spans="1:13" x14ac:dyDescent="0.25">
      <c r="A6" s="227" t="s">
        <v>156</v>
      </c>
    </row>
    <row r="7" spans="1:13" x14ac:dyDescent="0.25">
      <c r="A7" s="227" t="s">
        <v>130</v>
      </c>
    </row>
    <row r="8" spans="1:13" x14ac:dyDescent="0.25">
      <c r="A8" s="227" t="s">
        <v>4</v>
      </c>
    </row>
    <row r="12" spans="1:13" x14ac:dyDescent="0.25">
      <c r="B12" s="226" t="s">
        <v>5</v>
      </c>
    </row>
    <row r="13" spans="1:13" x14ac:dyDescent="0.25">
      <c r="B13" s="228">
        <v>1</v>
      </c>
      <c r="C13" s="228">
        <v>2</v>
      </c>
      <c r="D13" s="228">
        <v>3</v>
      </c>
      <c r="E13" s="228">
        <v>4</v>
      </c>
      <c r="F13" s="228">
        <v>5</v>
      </c>
      <c r="G13" s="228">
        <v>6</v>
      </c>
      <c r="H13" s="228">
        <v>7</v>
      </c>
      <c r="I13" s="228">
        <v>8</v>
      </c>
      <c r="J13" s="228">
        <v>9</v>
      </c>
      <c r="K13" s="228">
        <v>10</v>
      </c>
      <c r="L13" s="228">
        <v>11</v>
      </c>
      <c r="M13" s="228">
        <v>12</v>
      </c>
    </row>
    <row r="14" spans="1:13" x14ac:dyDescent="0.25">
      <c r="A14" s="228" t="s">
        <v>6</v>
      </c>
      <c r="B14" s="229">
        <v>752</v>
      </c>
      <c r="C14" s="230">
        <v>940</v>
      </c>
      <c r="D14" s="230">
        <v>612</v>
      </c>
      <c r="E14" s="230">
        <v>425</v>
      </c>
      <c r="F14" s="230">
        <v>28</v>
      </c>
      <c r="G14" s="230">
        <v>353</v>
      </c>
      <c r="H14" s="230">
        <v>2898</v>
      </c>
      <c r="I14" s="230">
        <v>3040</v>
      </c>
      <c r="J14" s="230">
        <v>1148</v>
      </c>
      <c r="K14" s="230">
        <v>1389</v>
      </c>
      <c r="L14" s="230">
        <v>311</v>
      </c>
      <c r="M14" s="231">
        <v>302</v>
      </c>
    </row>
    <row r="15" spans="1:13" x14ac:dyDescent="0.25">
      <c r="A15" s="228" t="s">
        <v>7</v>
      </c>
      <c r="B15" s="232">
        <v>321</v>
      </c>
      <c r="C15" s="233">
        <v>476</v>
      </c>
      <c r="D15" s="233">
        <v>250</v>
      </c>
      <c r="E15" s="233">
        <v>502</v>
      </c>
      <c r="F15" s="233">
        <v>335</v>
      </c>
      <c r="G15" s="233">
        <v>635</v>
      </c>
      <c r="H15" s="233">
        <v>3610</v>
      </c>
      <c r="I15" s="233">
        <v>3101</v>
      </c>
      <c r="J15" s="233">
        <v>1553</v>
      </c>
      <c r="K15" s="233">
        <v>1323</v>
      </c>
      <c r="L15" s="233">
        <v>479</v>
      </c>
      <c r="M15" s="234">
        <v>787</v>
      </c>
    </row>
    <row r="16" spans="1:13" x14ac:dyDescent="0.25">
      <c r="A16" s="228" t="s">
        <v>8</v>
      </c>
      <c r="B16" s="232">
        <v>10519</v>
      </c>
      <c r="C16" s="233">
        <v>9387</v>
      </c>
      <c r="D16" s="233">
        <v>5709</v>
      </c>
      <c r="E16" s="233">
        <v>2993</v>
      </c>
      <c r="F16" s="233">
        <v>297</v>
      </c>
      <c r="G16" s="233">
        <v>294</v>
      </c>
      <c r="H16" s="233">
        <v>4719</v>
      </c>
      <c r="I16" s="233">
        <v>5288</v>
      </c>
      <c r="J16" s="233">
        <v>4594</v>
      </c>
      <c r="K16" s="233">
        <v>5524</v>
      </c>
      <c r="L16" s="233">
        <v>315</v>
      </c>
      <c r="M16" s="234">
        <v>440</v>
      </c>
    </row>
    <row r="17" spans="1:33" x14ac:dyDescent="0.25">
      <c r="A17" s="228" t="s">
        <v>9</v>
      </c>
      <c r="B17" s="232">
        <v>5071</v>
      </c>
      <c r="C17" s="233">
        <v>3882</v>
      </c>
      <c r="D17" s="233">
        <v>1628</v>
      </c>
      <c r="E17" s="233">
        <v>1330</v>
      </c>
      <c r="F17" s="233">
        <v>300</v>
      </c>
      <c r="G17" s="233">
        <v>524</v>
      </c>
      <c r="H17" s="233">
        <v>23625</v>
      </c>
      <c r="I17" s="233">
        <v>14000</v>
      </c>
      <c r="J17" s="233">
        <v>2724</v>
      </c>
      <c r="K17" s="233">
        <v>2147</v>
      </c>
      <c r="L17" s="233">
        <v>485</v>
      </c>
      <c r="M17" s="234">
        <v>588</v>
      </c>
    </row>
    <row r="18" spans="1:33" x14ac:dyDescent="0.25">
      <c r="A18" s="228" t="s">
        <v>10</v>
      </c>
      <c r="B18" s="232">
        <v>530</v>
      </c>
      <c r="C18" s="233">
        <v>792</v>
      </c>
      <c r="D18" s="233">
        <v>357</v>
      </c>
      <c r="E18" s="233">
        <v>360</v>
      </c>
      <c r="F18" s="233">
        <v>410</v>
      </c>
      <c r="G18" s="233">
        <v>779</v>
      </c>
      <c r="H18" s="233">
        <v>401</v>
      </c>
      <c r="I18" s="233">
        <v>258</v>
      </c>
      <c r="J18" s="233">
        <v>529</v>
      </c>
      <c r="K18" s="233">
        <v>241</v>
      </c>
      <c r="L18" s="3">
        <v>1533</v>
      </c>
      <c r="M18" s="234">
        <v>444</v>
      </c>
    </row>
    <row r="19" spans="1:33" x14ac:dyDescent="0.25">
      <c r="A19" s="228" t="s">
        <v>11</v>
      </c>
      <c r="B19" s="232">
        <v>12662</v>
      </c>
      <c r="C19" s="233">
        <v>13118</v>
      </c>
      <c r="D19" s="233">
        <v>5294</v>
      </c>
      <c r="E19" s="233">
        <v>6226</v>
      </c>
      <c r="F19" s="233">
        <v>287</v>
      </c>
      <c r="G19" s="233">
        <v>358</v>
      </c>
      <c r="H19" s="233"/>
      <c r="I19" s="233"/>
      <c r="J19" s="233"/>
      <c r="K19" s="233"/>
      <c r="L19" s="233"/>
      <c r="M19" s="234"/>
    </row>
    <row r="20" spans="1:33" x14ac:dyDescent="0.25">
      <c r="A20" s="228" t="s">
        <v>12</v>
      </c>
      <c r="B20" s="232">
        <v>5862</v>
      </c>
      <c r="C20" s="233">
        <v>9422</v>
      </c>
      <c r="D20" s="233">
        <v>1234</v>
      </c>
      <c r="E20" s="233">
        <v>1293</v>
      </c>
      <c r="F20" s="233">
        <v>346</v>
      </c>
      <c r="G20" s="233">
        <v>534</v>
      </c>
      <c r="H20" s="233"/>
      <c r="I20" s="233"/>
      <c r="J20" s="233"/>
      <c r="K20" s="233"/>
      <c r="L20" s="233"/>
      <c r="M20" s="234"/>
    </row>
    <row r="21" spans="1:33" x14ac:dyDescent="0.25">
      <c r="A21" s="228" t="s">
        <v>13</v>
      </c>
      <c r="B21" s="235">
        <v>2323</v>
      </c>
      <c r="C21" s="236">
        <v>2899</v>
      </c>
      <c r="D21" s="236">
        <v>1257</v>
      </c>
      <c r="E21" s="236">
        <v>948</v>
      </c>
      <c r="F21" s="236">
        <v>321</v>
      </c>
      <c r="G21" s="236">
        <v>587</v>
      </c>
      <c r="H21" s="236"/>
      <c r="I21" s="236"/>
      <c r="J21" s="236"/>
      <c r="K21" s="236"/>
      <c r="L21" s="236"/>
      <c r="M21" s="237"/>
    </row>
    <row r="23" spans="1:33" ht="15.75" thickBot="1" x14ac:dyDescent="0.3"/>
    <row r="24" spans="1:33" x14ac:dyDescent="0.25">
      <c r="B24" s="335" t="s">
        <v>17</v>
      </c>
      <c r="C24" s="335"/>
      <c r="D24" s="335" t="s">
        <v>53</v>
      </c>
      <c r="E24" s="335"/>
      <c r="F24" s="335" t="s">
        <v>53</v>
      </c>
      <c r="G24" s="335"/>
      <c r="H24" s="335" t="s">
        <v>17</v>
      </c>
      <c r="I24" s="335"/>
      <c r="J24" s="335" t="s">
        <v>53</v>
      </c>
      <c r="K24" s="335"/>
      <c r="L24" s="335" t="s">
        <v>53</v>
      </c>
      <c r="M24" s="335"/>
      <c r="O24" s="344" t="s">
        <v>17</v>
      </c>
      <c r="P24" s="345"/>
      <c r="Q24" s="345"/>
      <c r="R24" s="345"/>
      <c r="S24" s="345"/>
      <c r="T24" s="345"/>
      <c r="U24" s="346"/>
      <c r="V24" s="344" t="s">
        <v>18</v>
      </c>
      <c r="W24" s="345"/>
      <c r="X24" s="345"/>
      <c r="Y24" s="345"/>
      <c r="Z24" s="345"/>
      <c r="AA24" s="346"/>
      <c r="AB24" s="344" t="s">
        <v>53</v>
      </c>
      <c r="AC24" s="345"/>
      <c r="AD24" s="345"/>
      <c r="AE24" s="345"/>
      <c r="AF24" s="345"/>
      <c r="AG24" s="346"/>
    </row>
    <row r="25" spans="1:33" x14ac:dyDescent="0.25">
      <c r="B25" s="228">
        <v>1</v>
      </c>
      <c r="C25" s="228">
        <v>2</v>
      </c>
      <c r="D25" s="228">
        <v>3</v>
      </c>
      <c r="E25" s="228">
        <v>4</v>
      </c>
      <c r="F25" s="228">
        <v>5</v>
      </c>
      <c r="G25" s="228">
        <v>6</v>
      </c>
      <c r="H25" s="228">
        <v>7</v>
      </c>
      <c r="I25" s="228">
        <v>8</v>
      </c>
      <c r="J25" s="228">
        <v>9</v>
      </c>
      <c r="K25" s="228">
        <v>10</v>
      </c>
      <c r="L25" s="228">
        <v>11</v>
      </c>
      <c r="M25" s="228">
        <v>12</v>
      </c>
      <c r="O25" s="107"/>
      <c r="P25" s="238" t="s">
        <v>77</v>
      </c>
      <c r="Q25" s="238" t="s">
        <v>78</v>
      </c>
      <c r="R25" s="238" t="s">
        <v>22</v>
      </c>
      <c r="S25" s="238" t="s">
        <v>79</v>
      </c>
      <c r="T25" s="238" t="s">
        <v>131</v>
      </c>
      <c r="U25" s="251" t="s">
        <v>132</v>
      </c>
      <c r="V25" s="107" t="s">
        <v>77</v>
      </c>
      <c r="W25" s="238" t="s">
        <v>78</v>
      </c>
      <c r="X25" s="238" t="s">
        <v>22</v>
      </c>
      <c r="Y25" s="238" t="s">
        <v>79</v>
      </c>
      <c r="Z25" s="238" t="s">
        <v>131</v>
      </c>
      <c r="AA25" s="251" t="s">
        <v>132</v>
      </c>
      <c r="AB25" s="107" t="s">
        <v>77</v>
      </c>
      <c r="AC25" s="238" t="s">
        <v>78</v>
      </c>
      <c r="AD25" s="238" t="s">
        <v>22</v>
      </c>
      <c r="AE25" s="238" t="s">
        <v>79</v>
      </c>
      <c r="AF25" s="238" t="s">
        <v>131</v>
      </c>
      <c r="AG25" s="251" t="s">
        <v>132</v>
      </c>
    </row>
    <row r="26" spans="1:33" x14ac:dyDescent="0.25">
      <c r="A26" s="228" t="s">
        <v>6</v>
      </c>
      <c r="B26" s="335" t="s">
        <v>142</v>
      </c>
      <c r="C26" s="335"/>
      <c r="D26" s="335"/>
      <c r="E26" s="335"/>
      <c r="F26" s="335"/>
      <c r="G26" s="335"/>
      <c r="H26" s="335" t="s">
        <v>150</v>
      </c>
      <c r="I26" s="335"/>
      <c r="J26" s="335"/>
      <c r="K26" s="335"/>
      <c r="L26" s="335"/>
      <c r="M26" s="335"/>
      <c r="O26" s="107" t="s">
        <v>142</v>
      </c>
      <c r="P26" s="24">
        <v>752</v>
      </c>
      <c r="Q26" s="24">
        <v>940</v>
      </c>
      <c r="R26" s="25">
        <f>AVERAGE(P26:Q26)</f>
        <v>846</v>
      </c>
      <c r="S26" s="254">
        <f>R26/$R$38</f>
        <v>1.8193548387096774</v>
      </c>
      <c r="T26" s="25">
        <f>STDEV(P26:Q26)</f>
        <v>132.93607486307093</v>
      </c>
      <c r="U26" s="252">
        <f>T26/R26*100</f>
        <v>15.713484026367722</v>
      </c>
      <c r="V26" s="75">
        <v>612</v>
      </c>
      <c r="W26" s="24">
        <v>425</v>
      </c>
      <c r="X26" s="68">
        <f>AVERAGE(V26:W26)</f>
        <v>518.5</v>
      </c>
      <c r="Y26" s="254">
        <f>X26/$R$38</f>
        <v>1.1150537634408602</v>
      </c>
      <c r="Z26" s="25">
        <f>STDEV(V26:W26)</f>
        <v>132.22896808188437</v>
      </c>
      <c r="AA26" s="141">
        <f>Z26/X26*100</f>
        <v>25.502211780498435</v>
      </c>
      <c r="AB26" s="75">
        <v>28</v>
      </c>
      <c r="AC26" s="24">
        <v>353</v>
      </c>
      <c r="AD26" s="68">
        <f>AVERAGE(AB26:AC26)</f>
        <v>190.5</v>
      </c>
      <c r="AE26" s="254">
        <f>AD26/$R$38</f>
        <v>0.4096774193548387</v>
      </c>
      <c r="AF26" s="25">
        <f>STDEV(AB26:AC26)</f>
        <v>229.80970388562795</v>
      </c>
      <c r="AG26" s="141">
        <f>AF26/AD26*100</f>
        <v>120.63501516305931</v>
      </c>
    </row>
    <row r="27" spans="1:33" x14ac:dyDescent="0.25">
      <c r="A27" s="228" t="s">
        <v>7</v>
      </c>
      <c r="B27" s="335" t="s">
        <v>143</v>
      </c>
      <c r="C27" s="335"/>
      <c r="D27" s="335"/>
      <c r="E27" s="335"/>
      <c r="F27" s="335"/>
      <c r="G27" s="335"/>
      <c r="H27" s="335" t="s">
        <v>151</v>
      </c>
      <c r="I27" s="335"/>
      <c r="J27" s="335"/>
      <c r="K27" s="335"/>
      <c r="L27" s="335"/>
      <c r="M27" s="335"/>
      <c r="O27" s="107" t="s">
        <v>143</v>
      </c>
      <c r="P27" s="24">
        <v>321</v>
      </c>
      <c r="Q27" s="24">
        <v>476</v>
      </c>
      <c r="R27" s="25">
        <f t="shared" ref="R27:R39" si="0">AVERAGE(P27:Q27)</f>
        <v>398.5</v>
      </c>
      <c r="S27" s="254">
        <f t="shared" ref="S27:S39" si="1">R27/$R$38</f>
        <v>0.85698924731182791</v>
      </c>
      <c r="T27" s="25">
        <f t="shared" ref="T27:T39" si="2">STDEV(P27:Q27)</f>
        <v>109.60155108391487</v>
      </c>
      <c r="U27" s="252">
        <f t="shared" ref="U27:U39" si="3">T27/R27*100</f>
        <v>27.503525993454168</v>
      </c>
      <c r="V27" s="75">
        <v>250</v>
      </c>
      <c r="W27" s="24">
        <v>502</v>
      </c>
      <c r="X27" s="68">
        <f t="shared" ref="X27:X37" si="4">AVERAGE(V27:W27)</f>
        <v>376</v>
      </c>
      <c r="Y27" s="254">
        <f t="shared" ref="Y27:Y37" si="5">X27/$R$38</f>
        <v>0.8086021505376344</v>
      </c>
      <c r="Z27" s="25">
        <f t="shared" ref="Z27:Z37" si="6">STDEV(V27:W27)</f>
        <v>178.19090885900997</v>
      </c>
      <c r="AA27" s="141">
        <f t="shared" ref="AA27:AA37" si="7">Z27/X27*100</f>
        <v>47.391199164630308</v>
      </c>
      <c r="AB27" s="75">
        <v>335</v>
      </c>
      <c r="AC27" s="24">
        <v>635</v>
      </c>
      <c r="AD27" s="68">
        <f t="shared" ref="AD27:AD37" si="8">AVERAGE(AB27:AC27)</f>
        <v>485</v>
      </c>
      <c r="AE27" s="254">
        <f t="shared" ref="AE27:AE37" si="9">AD27/$R$38</f>
        <v>1.043010752688172</v>
      </c>
      <c r="AF27" s="25">
        <f t="shared" ref="AF27:AF37" si="10">STDEV(AB27:AC27)</f>
        <v>212.13203435596427</v>
      </c>
      <c r="AG27" s="141">
        <f t="shared" ref="AG27:AG37" si="11">AF27/AD27*100</f>
        <v>43.7385637847349</v>
      </c>
    </row>
    <row r="28" spans="1:33" x14ac:dyDescent="0.25">
      <c r="A28" s="228" t="s">
        <v>8</v>
      </c>
      <c r="B28" s="335" t="s">
        <v>144</v>
      </c>
      <c r="C28" s="335"/>
      <c r="D28" s="335"/>
      <c r="E28" s="335"/>
      <c r="F28" s="335"/>
      <c r="G28" s="335"/>
      <c r="H28" s="335" t="s">
        <v>152</v>
      </c>
      <c r="I28" s="335"/>
      <c r="J28" s="335"/>
      <c r="K28" s="335"/>
      <c r="L28" s="335"/>
      <c r="M28" s="335"/>
      <c r="O28" s="256" t="s">
        <v>144</v>
      </c>
      <c r="P28" s="257">
        <v>10519</v>
      </c>
      <c r="Q28" s="257">
        <v>9387</v>
      </c>
      <c r="R28" s="258">
        <f t="shared" si="0"/>
        <v>9953</v>
      </c>
      <c r="S28" s="259">
        <f t="shared" si="1"/>
        <v>21.404301075268819</v>
      </c>
      <c r="T28" s="258">
        <f t="shared" si="2"/>
        <v>800.44487630317178</v>
      </c>
      <c r="U28" s="260">
        <f>T28/R28*100</f>
        <v>8.0422473254613873</v>
      </c>
      <c r="V28" s="261">
        <v>5709</v>
      </c>
      <c r="W28" s="257">
        <v>2993</v>
      </c>
      <c r="X28" s="262">
        <f t="shared" si="4"/>
        <v>4351</v>
      </c>
      <c r="Y28" s="259">
        <f t="shared" si="5"/>
        <v>9.3569892473118284</v>
      </c>
      <c r="Z28" s="258">
        <f t="shared" si="6"/>
        <v>1920.5020177026631</v>
      </c>
      <c r="AA28" s="263">
        <f t="shared" si="7"/>
        <v>44.139324700130153</v>
      </c>
      <c r="AB28" s="261">
        <v>297</v>
      </c>
      <c r="AC28" s="257">
        <v>294</v>
      </c>
      <c r="AD28" s="262">
        <f t="shared" si="8"/>
        <v>295.5</v>
      </c>
      <c r="AE28" s="259">
        <f t="shared" si="9"/>
        <v>0.63548387096774195</v>
      </c>
      <c r="AF28" s="258">
        <f t="shared" si="10"/>
        <v>2.1213203435596424</v>
      </c>
      <c r="AG28" s="263">
        <f t="shared" si="11"/>
        <v>0.71787490475791615</v>
      </c>
    </row>
    <row r="29" spans="1:33" x14ac:dyDescent="0.25">
      <c r="A29" s="228" t="s">
        <v>9</v>
      </c>
      <c r="B29" s="335" t="s">
        <v>145</v>
      </c>
      <c r="C29" s="335"/>
      <c r="D29" s="335"/>
      <c r="E29" s="335"/>
      <c r="F29" s="335"/>
      <c r="G29" s="335"/>
      <c r="H29" s="335" t="s">
        <v>153</v>
      </c>
      <c r="I29" s="335"/>
      <c r="J29" s="335"/>
      <c r="K29" s="335"/>
      <c r="L29" s="335"/>
      <c r="M29" s="335"/>
      <c r="O29" s="107" t="s">
        <v>145</v>
      </c>
      <c r="P29" s="24">
        <v>5071</v>
      </c>
      <c r="Q29" s="24">
        <v>3882</v>
      </c>
      <c r="R29" s="25">
        <f t="shared" si="0"/>
        <v>4476.5</v>
      </c>
      <c r="S29" s="254">
        <f t="shared" si="1"/>
        <v>9.6268817204301076</v>
      </c>
      <c r="T29" s="25">
        <f t="shared" si="2"/>
        <v>840.74996283080498</v>
      </c>
      <c r="U29" s="252">
        <f t="shared" si="3"/>
        <v>18.78141322083782</v>
      </c>
      <c r="V29" s="75">
        <v>1628</v>
      </c>
      <c r="W29" s="24">
        <v>1330</v>
      </c>
      <c r="X29" s="68">
        <f t="shared" si="4"/>
        <v>1479</v>
      </c>
      <c r="Y29" s="254">
        <f t="shared" si="5"/>
        <v>3.1806451612903226</v>
      </c>
      <c r="Z29" s="25">
        <f t="shared" si="6"/>
        <v>210.71782079359116</v>
      </c>
      <c r="AA29" s="141">
        <f t="shared" si="7"/>
        <v>14.247317159810086</v>
      </c>
      <c r="AB29" s="75">
        <v>300</v>
      </c>
      <c r="AC29" s="24">
        <v>524</v>
      </c>
      <c r="AD29" s="68">
        <f t="shared" si="8"/>
        <v>412</v>
      </c>
      <c r="AE29" s="254">
        <f t="shared" si="9"/>
        <v>0.88602150537634405</v>
      </c>
      <c r="AF29" s="25">
        <f t="shared" si="10"/>
        <v>158.39191898578665</v>
      </c>
      <c r="AG29" s="141">
        <f t="shared" si="11"/>
        <v>38.444640530530741</v>
      </c>
    </row>
    <row r="30" spans="1:33" x14ac:dyDescent="0.25">
      <c r="A30" s="228" t="s">
        <v>10</v>
      </c>
      <c r="B30" s="335" t="s">
        <v>146</v>
      </c>
      <c r="C30" s="335"/>
      <c r="D30" s="335"/>
      <c r="E30" s="335"/>
      <c r="F30" s="335"/>
      <c r="G30" s="335"/>
      <c r="H30" s="335" t="s">
        <v>24</v>
      </c>
      <c r="I30" s="335"/>
      <c r="J30" s="335"/>
      <c r="K30" s="335" t="s">
        <v>154</v>
      </c>
      <c r="L30" s="335"/>
      <c r="M30" s="335"/>
      <c r="O30" s="107" t="s">
        <v>146</v>
      </c>
      <c r="P30" s="24">
        <v>530</v>
      </c>
      <c r="Q30" s="24">
        <v>792</v>
      </c>
      <c r="R30" s="25">
        <f t="shared" si="0"/>
        <v>661</v>
      </c>
      <c r="S30" s="254">
        <f t="shared" si="1"/>
        <v>1.4215053763440859</v>
      </c>
      <c r="T30" s="25">
        <f t="shared" si="2"/>
        <v>185.26197667087544</v>
      </c>
      <c r="U30" s="252">
        <f t="shared" si="3"/>
        <v>28.027530509966027</v>
      </c>
      <c r="V30" s="75">
        <v>357</v>
      </c>
      <c r="W30" s="24">
        <v>360</v>
      </c>
      <c r="X30" s="68">
        <f t="shared" si="4"/>
        <v>358.5</v>
      </c>
      <c r="Y30" s="254">
        <f t="shared" si="5"/>
        <v>0.7709677419354839</v>
      </c>
      <c r="Z30" s="25">
        <f t="shared" si="6"/>
        <v>2.1213203435596424</v>
      </c>
      <c r="AA30" s="141">
        <f t="shared" si="7"/>
        <v>0.59172115580464224</v>
      </c>
      <c r="AB30" s="75">
        <v>410</v>
      </c>
      <c r="AC30" s="24">
        <v>779</v>
      </c>
      <c r="AD30" s="68">
        <f t="shared" si="8"/>
        <v>594.5</v>
      </c>
      <c r="AE30" s="254">
        <f t="shared" si="9"/>
        <v>1.278494623655914</v>
      </c>
      <c r="AF30" s="25">
        <f t="shared" si="10"/>
        <v>260.92240225783604</v>
      </c>
      <c r="AG30" s="141">
        <f t="shared" si="11"/>
        <v>43.889386418475361</v>
      </c>
    </row>
    <row r="31" spans="1:33" x14ac:dyDescent="0.25">
      <c r="A31" s="228" t="s">
        <v>11</v>
      </c>
      <c r="B31" s="335" t="s">
        <v>147</v>
      </c>
      <c r="C31" s="335"/>
      <c r="D31" s="335"/>
      <c r="E31" s="335"/>
      <c r="F31" s="335"/>
      <c r="G31" s="335"/>
      <c r="H31" s="68"/>
      <c r="I31" s="68"/>
      <c r="J31" s="68"/>
      <c r="K31" s="68"/>
      <c r="L31" s="68"/>
      <c r="M31" s="68"/>
      <c r="O31" s="256" t="s">
        <v>147</v>
      </c>
      <c r="P31" s="257">
        <v>12662</v>
      </c>
      <c r="Q31" s="257">
        <v>13118</v>
      </c>
      <c r="R31" s="258">
        <f t="shared" si="0"/>
        <v>12890</v>
      </c>
      <c r="S31" s="259">
        <f t="shared" si="1"/>
        <v>27.72043010752688</v>
      </c>
      <c r="T31" s="258">
        <f t="shared" si="2"/>
        <v>322.44069222106566</v>
      </c>
      <c r="U31" s="260">
        <f t="shared" si="3"/>
        <v>2.5014793810788647</v>
      </c>
      <c r="V31" s="261">
        <v>5294</v>
      </c>
      <c r="W31" s="257">
        <v>6226</v>
      </c>
      <c r="X31" s="262">
        <f t="shared" si="4"/>
        <v>5760</v>
      </c>
      <c r="Y31" s="259">
        <f t="shared" si="5"/>
        <v>12.387096774193548</v>
      </c>
      <c r="Z31" s="258">
        <f t="shared" si="6"/>
        <v>659.02352006586227</v>
      </c>
      <c r="AA31" s="263">
        <f t="shared" si="7"/>
        <v>11.441380556698997</v>
      </c>
      <c r="AB31" s="261">
        <v>287</v>
      </c>
      <c r="AC31" s="257">
        <v>358</v>
      </c>
      <c r="AD31" s="262">
        <f t="shared" si="8"/>
        <v>322.5</v>
      </c>
      <c r="AE31" s="259">
        <f t="shared" si="9"/>
        <v>0.69354838709677424</v>
      </c>
      <c r="AF31" s="258">
        <f t="shared" si="10"/>
        <v>50.204581464244875</v>
      </c>
      <c r="AG31" s="263">
        <f t="shared" si="11"/>
        <v>15.567312081936397</v>
      </c>
    </row>
    <row r="32" spans="1:33" x14ac:dyDescent="0.25">
      <c r="A32" s="228" t="s">
        <v>12</v>
      </c>
      <c r="B32" s="335" t="s">
        <v>148</v>
      </c>
      <c r="C32" s="335"/>
      <c r="D32" s="335"/>
      <c r="E32" s="335"/>
      <c r="F32" s="335"/>
      <c r="G32" s="335"/>
      <c r="H32" s="68"/>
      <c r="I32" s="68"/>
      <c r="J32" s="68"/>
      <c r="K32" s="68"/>
      <c r="L32" s="68"/>
      <c r="M32" s="68"/>
      <c r="O32" s="107" t="s">
        <v>148</v>
      </c>
      <c r="P32" s="24">
        <v>5862</v>
      </c>
      <c r="Q32" s="24">
        <v>9422</v>
      </c>
      <c r="R32" s="25">
        <f t="shared" si="0"/>
        <v>7642</v>
      </c>
      <c r="S32" s="254">
        <f t="shared" si="1"/>
        <v>16.434408602150537</v>
      </c>
      <c r="T32" s="25">
        <f t="shared" si="2"/>
        <v>2517.3001410241091</v>
      </c>
      <c r="U32" s="252">
        <f t="shared" si="3"/>
        <v>32.940331601990437</v>
      </c>
      <c r="V32" s="75">
        <v>1234</v>
      </c>
      <c r="W32" s="24">
        <v>1293</v>
      </c>
      <c r="X32" s="68">
        <f t="shared" si="4"/>
        <v>1263.5</v>
      </c>
      <c r="Y32" s="254">
        <f t="shared" si="5"/>
        <v>2.7172043010752689</v>
      </c>
      <c r="Z32" s="25">
        <f t="shared" si="6"/>
        <v>41.719300090006307</v>
      </c>
      <c r="AA32" s="141">
        <f t="shared" si="7"/>
        <v>3.3018836636332658</v>
      </c>
      <c r="AB32" s="75">
        <v>346</v>
      </c>
      <c r="AC32" s="24">
        <v>534</v>
      </c>
      <c r="AD32" s="68">
        <f t="shared" si="8"/>
        <v>440</v>
      </c>
      <c r="AE32" s="254">
        <f t="shared" si="9"/>
        <v>0.94623655913978499</v>
      </c>
      <c r="AF32" s="25">
        <f t="shared" si="10"/>
        <v>132.93607486307093</v>
      </c>
      <c r="AG32" s="141">
        <f t="shared" si="11"/>
        <v>30.212744287061575</v>
      </c>
    </row>
    <row r="33" spans="1:33" x14ac:dyDescent="0.25">
      <c r="A33" s="228" t="s">
        <v>13</v>
      </c>
      <c r="B33" s="335" t="s">
        <v>149</v>
      </c>
      <c r="C33" s="335"/>
      <c r="D33" s="335"/>
      <c r="E33" s="335"/>
      <c r="F33" s="335"/>
      <c r="G33" s="335"/>
      <c r="H33" s="68"/>
      <c r="I33" s="68"/>
      <c r="J33" s="68"/>
      <c r="K33" s="68"/>
      <c r="L33" s="68"/>
      <c r="M33" s="68"/>
      <c r="O33" s="107" t="s">
        <v>149</v>
      </c>
      <c r="P33" s="24">
        <v>2323</v>
      </c>
      <c r="Q33" s="24">
        <v>2899</v>
      </c>
      <c r="R33" s="25">
        <f t="shared" si="0"/>
        <v>2611</v>
      </c>
      <c r="S33" s="254">
        <f t="shared" si="1"/>
        <v>5.6150537634408604</v>
      </c>
      <c r="T33" s="25">
        <f t="shared" si="2"/>
        <v>407.29350596345137</v>
      </c>
      <c r="U33" s="252">
        <f t="shared" si="3"/>
        <v>15.599138489599824</v>
      </c>
      <c r="V33" s="75">
        <v>1257</v>
      </c>
      <c r="W33" s="24">
        <v>948</v>
      </c>
      <c r="X33" s="68">
        <f t="shared" si="4"/>
        <v>1102.5</v>
      </c>
      <c r="Y33" s="254">
        <f t="shared" si="5"/>
        <v>2.370967741935484</v>
      </c>
      <c r="Z33" s="25">
        <f t="shared" si="6"/>
        <v>218.49599538664319</v>
      </c>
      <c r="AA33" s="141">
        <f t="shared" si="7"/>
        <v>19.818230874071944</v>
      </c>
      <c r="AB33" s="75">
        <v>321</v>
      </c>
      <c r="AC33" s="24">
        <v>587</v>
      </c>
      <c r="AD33" s="68">
        <f t="shared" si="8"/>
        <v>454</v>
      </c>
      <c r="AE33" s="254">
        <f t="shared" si="9"/>
        <v>0.97634408602150535</v>
      </c>
      <c r="AF33" s="25">
        <f t="shared" si="10"/>
        <v>188.09040379562165</v>
      </c>
      <c r="AG33" s="141">
        <f t="shared" si="11"/>
        <v>41.429604360269082</v>
      </c>
    </row>
    <row r="34" spans="1:33" x14ac:dyDescent="0.25">
      <c r="O34" s="107" t="s">
        <v>150</v>
      </c>
      <c r="P34" s="24">
        <v>2898</v>
      </c>
      <c r="Q34" s="24">
        <v>3040</v>
      </c>
      <c r="R34" s="25">
        <f t="shared" si="0"/>
        <v>2969</v>
      </c>
      <c r="S34" s="254">
        <f t="shared" si="1"/>
        <v>6.3849462365591396</v>
      </c>
      <c r="T34" s="25">
        <f t="shared" si="2"/>
        <v>100.40916292848975</v>
      </c>
      <c r="U34" s="252">
        <f t="shared" si="3"/>
        <v>3.3819185897099953</v>
      </c>
      <c r="V34" s="75">
        <v>1148</v>
      </c>
      <c r="W34" s="24">
        <v>1389</v>
      </c>
      <c r="X34" s="68">
        <f t="shared" si="4"/>
        <v>1268.5</v>
      </c>
      <c r="Y34" s="254">
        <f t="shared" si="5"/>
        <v>2.7279569892473119</v>
      </c>
      <c r="Z34" s="25">
        <f t="shared" si="6"/>
        <v>170.41273426595797</v>
      </c>
      <c r="AA34" s="141">
        <f t="shared" si="7"/>
        <v>13.434192689472447</v>
      </c>
      <c r="AB34" s="75">
        <v>311</v>
      </c>
      <c r="AC34" s="24">
        <v>302</v>
      </c>
      <c r="AD34" s="68">
        <f t="shared" si="8"/>
        <v>306.5</v>
      </c>
      <c r="AE34" s="254">
        <f t="shared" si="9"/>
        <v>0.6591397849462366</v>
      </c>
      <c r="AF34" s="25">
        <f t="shared" si="10"/>
        <v>6.3639610306789276</v>
      </c>
      <c r="AG34" s="141">
        <f t="shared" si="11"/>
        <v>2.0763331258332554</v>
      </c>
    </row>
    <row r="35" spans="1:33" x14ac:dyDescent="0.25">
      <c r="O35" s="107" t="s">
        <v>151</v>
      </c>
      <c r="P35" s="24">
        <v>3610</v>
      </c>
      <c r="Q35" s="24">
        <v>3101</v>
      </c>
      <c r="R35" s="25">
        <f t="shared" si="0"/>
        <v>3355.5</v>
      </c>
      <c r="S35" s="254">
        <f t="shared" si="1"/>
        <v>7.2161290322580642</v>
      </c>
      <c r="T35" s="25">
        <f t="shared" si="2"/>
        <v>359.9173516239527</v>
      </c>
      <c r="U35" s="252">
        <f t="shared" si="3"/>
        <v>10.72619137606773</v>
      </c>
      <c r="V35" s="75">
        <v>1553</v>
      </c>
      <c r="W35" s="24">
        <v>1323</v>
      </c>
      <c r="X35" s="68">
        <f t="shared" si="4"/>
        <v>1438</v>
      </c>
      <c r="Y35" s="254">
        <f t="shared" si="5"/>
        <v>3.0924731182795697</v>
      </c>
      <c r="Z35" s="25">
        <f t="shared" si="6"/>
        <v>162.63455967290594</v>
      </c>
      <c r="AA35" s="141">
        <f t="shared" si="7"/>
        <v>11.309774664318912</v>
      </c>
      <c r="AB35" s="75">
        <v>479</v>
      </c>
      <c r="AC35" s="24">
        <v>787</v>
      </c>
      <c r="AD35" s="68">
        <f t="shared" si="8"/>
        <v>633</v>
      </c>
      <c r="AE35" s="254">
        <f t="shared" si="9"/>
        <v>1.3612903225806452</v>
      </c>
      <c r="AF35" s="25">
        <f t="shared" si="10"/>
        <v>217.78888860545663</v>
      </c>
      <c r="AG35" s="141">
        <f t="shared" si="11"/>
        <v>34.405827583800416</v>
      </c>
    </row>
    <row r="36" spans="1:33" x14ac:dyDescent="0.25">
      <c r="O36" s="256" t="s">
        <v>152</v>
      </c>
      <c r="P36" s="257">
        <v>4719</v>
      </c>
      <c r="Q36" s="257">
        <v>5288</v>
      </c>
      <c r="R36" s="258">
        <f t="shared" si="0"/>
        <v>5003.5</v>
      </c>
      <c r="S36" s="259">
        <f t="shared" si="1"/>
        <v>10.76021505376344</v>
      </c>
      <c r="T36" s="258">
        <f t="shared" si="2"/>
        <v>402.34375849514555</v>
      </c>
      <c r="U36" s="260">
        <f t="shared" si="3"/>
        <v>8.0412462974946646</v>
      </c>
      <c r="V36" s="261">
        <v>4594</v>
      </c>
      <c r="W36" s="257">
        <v>5524</v>
      </c>
      <c r="X36" s="262">
        <f t="shared" si="4"/>
        <v>5059</v>
      </c>
      <c r="Y36" s="259">
        <f t="shared" si="5"/>
        <v>10.879569892473118</v>
      </c>
      <c r="Z36" s="258">
        <f t="shared" si="6"/>
        <v>657.60930650348917</v>
      </c>
      <c r="AA36" s="263">
        <f t="shared" si="7"/>
        <v>12.99880028668688</v>
      </c>
      <c r="AB36" s="261">
        <v>315</v>
      </c>
      <c r="AC36" s="257">
        <v>440</v>
      </c>
      <c r="AD36" s="262">
        <f t="shared" si="8"/>
        <v>377.5</v>
      </c>
      <c r="AE36" s="259">
        <f t="shared" si="9"/>
        <v>0.81182795698924726</v>
      </c>
      <c r="AF36" s="258">
        <f t="shared" si="10"/>
        <v>88.388347648318444</v>
      </c>
      <c r="AG36" s="263">
        <f t="shared" si="11"/>
        <v>23.414131827369125</v>
      </c>
    </row>
    <row r="37" spans="1:33" x14ac:dyDescent="0.25">
      <c r="O37" s="256" t="s">
        <v>153</v>
      </c>
      <c r="P37" s="257">
        <v>23625</v>
      </c>
      <c r="Q37" s="257">
        <v>14000</v>
      </c>
      <c r="R37" s="258">
        <f t="shared" si="0"/>
        <v>18812.5</v>
      </c>
      <c r="S37" s="259">
        <f t="shared" si="1"/>
        <v>40.456989247311824</v>
      </c>
      <c r="T37" s="258">
        <f t="shared" si="2"/>
        <v>6805.9027689205195</v>
      </c>
      <c r="U37" s="260">
        <f t="shared" si="3"/>
        <v>36.177556246753589</v>
      </c>
      <c r="V37" s="261">
        <v>2724</v>
      </c>
      <c r="W37" s="257">
        <v>2147</v>
      </c>
      <c r="X37" s="262">
        <f t="shared" si="4"/>
        <v>2435.5</v>
      </c>
      <c r="Y37" s="259">
        <f t="shared" si="5"/>
        <v>5.2376344086021502</v>
      </c>
      <c r="Z37" s="258">
        <f t="shared" si="6"/>
        <v>408.00061274463792</v>
      </c>
      <c r="AA37" s="263">
        <f t="shared" si="7"/>
        <v>16.752232097911637</v>
      </c>
      <c r="AB37" s="261">
        <v>485</v>
      </c>
      <c r="AC37" s="257">
        <v>588</v>
      </c>
      <c r="AD37" s="262">
        <f t="shared" si="8"/>
        <v>536.5</v>
      </c>
      <c r="AE37" s="259">
        <f t="shared" si="9"/>
        <v>1.1537634408602151</v>
      </c>
      <c r="AF37" s="258">
        <f t="shared" si="10"/>
        <v>72.831998462214401</v>
      </c>
      <c r="AG37" s="263">
        <f t="shared" si="11"/>
        <v>13.575395799107998</v>
      </c>
    </row>
    <row r="38" spans="1:33" x14ac:dyDescent="0.25">
      <c r="O38" s="107" t="s">
        <v>24</v>
      </c>
      <c r="P38" s="24">
        <v>401</v>
      </c>
      <c r="Q38" s="24">
        <v>529</v>
      </c>
      <c r="R38" s="25">
        <f t="shared" si="0"/>
        <v>465</v>
      </c>
      <c r="S38" s="254">
        <f t="shared" si="1"/>
        <v>1</v>
      </c>
      <c r="T38" s="25">
        <f t="shared" si="2"/>
        <v>90.509667991878089</v>
      </c>
      <c r="U38" s="252">
        <f t="shared" si="3"/>
        <v>19.464444729436149</v>
      </c>
      <c r="V38" s="95"/>
      <c r="W38" s="68"/>
      <c r="X38" s="68"/>
      <c r="Y38" s="68"/>
      <c r="Z38" s="68"/>
      <c r="AA38" s="69"/>
      <c r="AB38" s="95"/>
      <c r="AC38" s="68"/>
      <c r="AD38" s="68"/>
      <c r="AE38" s="68"/>
      <c r="AF38" s="68"/>
      <c r="AG38" s="69"/>
    </row>
    <row r="39" spans="1:33" ht="15.75" thickBot="1" x14ac:dyDescent="0.3">
      <c r="O39" s="103" t="s">
        <v>25</v>
      </c>
      <c r="P39" s="26">
        <v>241</v>
      </c>
      <c r="Q39" s="26">
        <v>444</v>
      </c>
      <c r="R39" s="98">
        <f t="shared" si="0"/>
        <v>342.5</v>
      </c>
      <c r="S39" s="255">
        <f t="shared" si="1"/>
        <v>0.73655913978494625</v>
      </c>
      <c r="T39" s="98">
        <f t="shared" si="2"/>
        <v>143.54267658086914</v>
      </c>
      <c r="U39" s="253">
        <f t="shared" si="3"/>
        <v>41.910270534560333</v>
      </c>
      <c r="V39" s="97"/>
      <c r="W39" s="70"/>
      <c r="X39" s="70"/>
      <c r="Y39" s="70"/>
      <c r="Z39" s="70"/>
      <c r="AA39" s="71"/>
      <c r="AB39" s="97"/>
      <c r="AC39" s="70"/>
      <c r="AD39" s="70"/>
      <c r="AE39" s="70"/>
      <c r="AF39" s="70"/>
      <c r="AG39" s="71"/>
    </row>
  </sheetData>
  <mergeCells count="23">
    <mergeCell ref="O24:U24"/>
    <mergeCell ref="V24:AA24"/>
    <mergeCell ref="AB24:AG24"/>
    <mergeCell ref="B32:G32"/>
    <mergeCell ref="B33:G33"/>
    <mergeCell ref="H26:M26"/>
    <mergeCell ref="H27:M27"/>
    <mergeCell ref="H28:M28"/>
    <mergeCell ref="H29:M29"/>
    <mergeCell ref="H30:J30"/>
    <mergeCell ref="K30:M30"/>
    <mergeCell ref="B26:G26"/>
    <mergeCell ref="B27:G27"/>
    <mergeCell ref="B28:G28"/>
    <mergeCell ref="B29:G29"/>
    <mergeCell ref="B30:G30"/>
    <mergeCell ref="J24:K24"/>
    <mergeCell ref="L24:M24"/>
    <mergeCell ref="B31:G31"/>
    <mergeCell ref="B24:C24"/>
    <mergeCell ref="D24:E24"/>
    <mergeCell ref="F24:G24"/>
    <mergeCell ref="H24:I2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K34"/>
  <sheetViews>
    <sheetView topLeftCell="F14" workbookViewId="0">
      <selection activeCell="Q36" sqref="Q36"/>
    </sheetView>
  </sheetViews>
  <sheetFormatPr defaultRowHeight="15" x14ac:dyDescent="0.25"/>
  <cols>
    <col min="1" max="16384" width="9.140625" style="276"/>
  </cols>
  <sheetData>
    <row r="3" spans="1:13" x14ac:dyDescent="0.25">
      <c r="A3" s="298" t="s">
        <v>0</v>
      </c>
      <c r="B3" s="297"/>
      <c r="C3" s="297"/>
      <c r="D3" s="298" t="s">
        <v>1</v>
      </c>
      <c r="E3" s="297"/>
      <c r="F3" s="297"/>
      <c r="G3" s="297"/>
      <c r="H3" s="297"/>
      <c r="I3" s="297"/>
      <c r="J3" s="297"/>
      <c r="K3" s="298" t="s">
        <v>204</v>
      </c>
      <c r="L3" s="297"/>
    </row>
    <row r="4" spans="1:13" x14ac:dyDescent="0.25">
      <c r="A4" s="298" t="s">
        <v>2</v>
      </c>
      <c r="B4" s="297"/>
      <c r="C4" s="297"/>
      <c r="D4" s="297"/>
      <c r="E4" s="297"/>
      <c r="F4" s="297"/>
      <c r="G4" s="297"/>
      <c r="H4" s="297"/>
      <c r="I4" s="298" t="s">
        <v>205</v>
      </c>
      <c r="J4" s="297"/>
      <c r="K4" s="298" t="s">
        <v>206</v>
      </c>
      <c r="L4" s="297"/>
    </row>
    <row r="5" spans="1:13" x14ac:dyDescent="0.25">
      <c r="A5" s="298" t="s">
        <v>207</v>
      </c>
      <c r="B5" s="297"/>
      <c r="C5" s="297"/>
      <c r="D5" s="297"/>
      <c r="E5" s="297"/>
      <c r="F5" s="297"/>
      <c r="G5" s="297"/>
      <c r="H5" s="297"/>
      <c r="I5" s="297"/>
      <c r="J5" s="297"/>
      <c r="K5" s="297"/>
      <c r="L5" s="297"/>
    </row>
    <row r="6" spans="1:13" x14ac:dyDescent="0.25">
      <c r="A6" s="298" t="s">
        <v>161</v>
      </c>
      <c r="B6" s="297"/>
      <c r="C6" s="297"/>
      <c r="D6" s="297"/>
      <c r="E6" s="297"/>
      <c r="F6" s="297"/>
      <c r="G6" s="297"/>
      <c r="H6" s="297"/>
      <c r="I6" s="297"/>
      <c r="J6" s="297"/>
      <c r="K6" s="297"/>
      <c r="L6" s="297"/>
    </row>
    <row r="7" spans="1:13" x14ac:dyDescent="0.25">
      <c r="A7" s="298" t="s">
        <v>208</v>
      </c>
      <c r="B7" s="297"/>
      <c r="C7" s="297"/>
      <c r="D7" s="297"/>
      <c r="E7" s="297"/>
      <c r="F7" s="297"/>
      <c r="G7" s="297"/>
      <c r="H7" s="297"/>
      <c r="I7" s="297"/>
      <c r="J7" s="297"/>
      <c r="K7" s="297"/>
      <c r="L7" s="297"/>
    </row>
    <row r="8" spans="1:13" x14ac:dyDescent="0.25">
      <c r="A8" s="277" t="s">
        <v>4</v>
      </c>
    </row>
    <row r="12" spans="1:13" x14ac:dyDescent="0.25">
      <c r="B12" s="276" t="s">
        <v>5</v>
      </c>
    </row>
    <row r="13" spans="1:13" x14ac:dyDescent="0.25">
      <c r="B13" s="278">
        <v>1</v>
      </c>
      <c r="C13" s="278">
        <v>2</v>
      </c>
      <c r="D13" s="278">
        <v>3</v>
      </c>
      <c r="E13" s="278">
        <v>4</v>
      </c>
      <c r="F13" s="278">
        <v>5</v>
      </c>
      <c r="G13" s="278">
        <v>6</v>
      </c>
      <c r="H13" s="278">
        <v>7</v>
      </c>
      <c r="I13" s="278">
        <v>8</v>
      </c>
      <c r="J13" s="278">
        <v>9</v>
      </c>
      <c r="K13" s="278">
        <v>10</v>
      </c>
      <c r="L13" s="278">
        <v>11</v>
      </c>
      <c r="M13" s="278">
        <v>12</v>
      </c>
    </row>
    <row r="14" spans="1:13" x14ac:dyDescent="0.25">
      <c r="A14" s="278" t="s">
        <v>6</v>
      </c>
      <c r="B14" s="288">
        <v>4036</v>
      </c>
      <c r="C14" s="289">
        <v>2875</v>
      </c>
      <c r="D14" s="289">
        <v>758</v>
      </c>
      <c r="E14" s="289">
        <v>634</v>
      </c>
      <c r="F14" s="289">
        <v>290</v>
      </c>
      <c r="G14" s="289">
        <v>403</v>
      </c>
      <c r="H14" s="289"/>
      <c r="I14" s="289"/>
      <c r="J14" s="289"/>
      <c r="K14" s="289"/>
      <c r="L14" s="289"/>
      <c r="M14" s="290"/>
    </row>
    <row r="15" spans="1:13" x14ac:dyDescent="0.25">
      <c r="A15" s="278" t="s">
        <v>7</v>
      </c>
      <c r="B15" s="291">
        <v>1648</v>
      </c>
      <c r="C15" s="292">
        <v>2642</v>
      </c>
      <c r="D15" s="292">
        <v>592</v>
      </c>
      <c r="E15" s="292">
        <v>811</v>
      </c>
      <c r="F15" s="292">
        <v>455</v>
      </c>
      <c r="G15" s="292">
        <v>839</v>
      </c>
      <c r="H15" s="292"/>
      <c r="I15" s="292"/>
      <c r="J15" s="292"/>
      <c r="K15" s="292"/>
      <c r="L15" s="292"/>
      <c r="M15" s="293"/>
    </row>
    <row r="16" spans="1:13" x14ac:dyDescent="0.25">
      <c r="A16" s="278" t="s">
        <v>8</v>
      </c>
      <c r="B16" s="291">
        <v>437</v>
      </c>
      <c r="C16" s="292">
        <v>459</v>
      </c>
      <c r="D16" s="292">
        <v>366</v>
      </c>
      <c r="E16" s="292">
        <v>506</v>
      </c>
      <c r="F16" s="292">
        <v>442</v>
      </c>
      <c r="G16" s="292">
        <v>669</v>
      </c>
      <c r="H16" s="292"/>
      <c r="I16" s="292"/>
      <c r="J16" s="292"/>
      <c r="K16" s="292"/>
      <c r="L16" s="292"/>
      <c r="M16" s="293"/>
    </row>
    <row r="17" spans="1:37" x14ac:dyDescent="0.25">
      <c r="A17" s="278" t="s">
        <v>9</v>
      </c>
      <c r="B17" s="291">
        <v>779</v>
      </c>
      <c r="C17" s="292">
        <v>2355</v>
      </c>
      <c r="D17" s="292">
        <v>651</v>
      </c>
      <c r="E17" s="292">
        <v>499</v>
      </c>
      <c r="F17" s="292">
        <v>298</v>
      </c>
      <c r="G17" s="292">
        <v>508</v>
      </c>
      <c r="H17" s="292"/>
      <c r="I17" s="292"/>
      <c r="J17" s="292"/>
      <c r="K17" s="292"/>
      <c r="L17" s="292"/>
      <c r="M17" s="293"/>
    </row>
    <row r="18" spans="1:37" x14ac:dyDescent="0.25">
      <c r="A18" s="278" t="s">
        <v>10</v>
      </c>
      <c r="B18" s="291">
        <v>348</v>
      </c>
      <c r="C18" s="292">
        <v>676</v>
      </c>
      <c r="D18" s="292">
        <v>354</v>
      </c>
      <c r="E18" s="292">
        <v>318</v>
      </c>
      <c r="F18" s="292">
        <v>480</v>
      </c>
      <c r="G18" s="292">
        <v>907</v>
      </c>
      <c r="H18" s="292"/>
      <c r="I18" s="292"/>
      <c r="J18" s="292"/>
      <c r="K18" s="292"/>
      <c r="L18" s="292"/>
      <c r="M18" s="293"/>
    </row>
    <row r="19" spans="1:37" x14ac:dyDescent="0.25">
      <c r="A19" s="278" t="s">
        <v>11</v>
      </c>
      <c r="B19" s="291"/>
      <c r="C19" s="292"/>
      <c r="D19" s="292"/>
      <c r="E19" s="292"/>
      <c r="F19" s="292"/>
      <c r="G19" s="292"/>
      <c r="H19" s="292"/>
      <c r="I19" s="292"/>
      <c r="J19" s="292"/>
      <c r="K19" s="292"/>
      <c r="L19" s="292"/>
      <c r="M19" s="293"/>
    </row>
    <row r="20" spans="1:37" x14ac:dyDescent="0.25">
      <c r="A20" s="278" t="s">
        <v>12</v>
      </c>
      <c r="B20" s="291"/>
      <c r="C20" s="292"/>
      <c r="D20" s="292"/>
      <c r="E20" s="292"/>
      <c r="F20" s="292"/>
      <c r="G20" s="292"/>
      <c r="H20" s="292"/>
      <c r="I20" s="292"/>
      <c r="J20" s="292"/>
      <c r="K20" s="292"/>
      <c r="L20" s="292"/>
      <c r="M20" s="293"/>
    </row>
    <row r="21" spans="1:37" x14ac:dyDescent="0.25">
      <c r="A21" s="278" t="s">
        <v>13</v>
      </c>
      <c r="B21" s="294"/>
      <c r="C21" s="295"/>
      <c r="D21" s="295"/>
      <c r="E21" s="295"/>
      <c r="F21" s="295"/>
      <c r="G21" s="295"/>
      <c r="H21" s="295"/>
      <c r="I21" s="295"/>
      <c r="J21" s="295"/>
      <c r="K21" s="295"/>
      <c r="L21" s="295"/>
      <c r="M21" s="296"/>
    </row>
    <row r="23" spans="1:37" ht="15.75" thickBot="1" x14ac:dyDescent="0.3"/>
    <row r="24" spans="1:37" x14ac:dyDescent="0.25">
      <c r="B24" s="335" t="s">
        <v>17</v>
      </c>
      <c r="C24" s="335"/>
      <c r="D24" s="335" t="s">
        <v>53</v>
      </c>
      <c r="E24" s="335"/>
      <c r="F24" s="335" t="s">
        <v>53</v>
      </c>
      <c r="G24" s="335"/>
      <c r="H24" s="335" t="s">
        <v>17</v>
      </c>
      <c r="I24" s="335"/>
      <c r="J24" s="335" t="s">
        <v>53</v>
      </c>
      <c r="K24" s="335"/>
      <c r="L24" s="335" t="s">
        <v>53</v>
      </c>
      <c r="M24" s="335"/>
      <c r="O24" s="344" t="s">
        <v>17</v>
      </c>
      <c r="P24" s="345"/>
      <c r="Q24" s="345"/>
      <c r="R24" s="345"/>
      <c r="S24" s="345"/>
      <c r="T24" s="345"/>
      <c r="U24" s="346"/>
      <c r="W24" s="344" t="s">
        <v>18</v>
      </c>
      <c r="X24" s="345"/>
      <c r="Y24" s="345"/>
      <c r="Z24" s="345"/>
      <c r="AA24" s="345"/>
      <c r="AB24" s="345"/>
      <c r="AC24" s="346"/>
      <c r="AE24" s="344" t="s">
        <v>53</v>
      </c>
      <c r="AF24" s="345"/>
      <c r="AG24" s="345"/>
      <c r="AH24" s="345"/>
      <c r="AI24" s="345"/>
      <c r="AJ24" s="345"/>
      <c r="AK24" s="346"/>
    </row>
    <row r="25" spans="1:37" x14ac:dyDescent="0.25">
      <c r="B25" s="278">
        <v>1</v>
      </c>
      <c r="C25" s="278">
        <v>2</v>
      </c>
      <c r="D25" s="278">
        <v>3</v>
      </c>
      <c r="E25" s="278">
        <v>4</v>
      </c>
      <c r="F25" s="278">
        <v>5</v>
      </c>
      <c r="G25" s="278">
        <v>6</v>
      </c>
      <c r="H25" s="278">
        <v>7</v>
      </c>
      <c r="I25" s="278">
        <v>8</v>
      </c>
      <c r="J25" s="278">
        <v>9</v>
      </c>
      <c r="K25" s="278">
        <v>10</v>
      </c>
      <c r="L25" s="278">
        <v>11</v>
      </c>
      <c r="M25" s="278">
        <v>12</v>
      </c>
      <c r="O25" s="107"/>
      <c r="P25" s="238" t="s">
        <v>77</v>
      </c>
      <c r="Q25" s="238" t="s">
        <v>78</v>
      </c>
      <c r="R25" s="238" t="s">
        <v>22</v>
      </c>
      <c r="S25" s="238" t="s">
        <v>79</v>
      </c>
      <c r="T25" s="238" t="s">
        <v>131</v>
      </c>
      <c r="U25" s="251" t="s">
        <v>132</v>
      </c>
      <c r="W25" s="107"/>
      <c r="X25" s="238" t="s">
        <v>77</v>
      </c>
      <c r="Y25" s="238" t="s">
        <v>78</v>
      </c>
      <c r="Z25" s="238" t="s">
        <v>22</v>
      </c>
      <c r="AA25" s="238" t="s">
        <v>79</v>
      </c>
      <c r="AB25" s="238" t="s">
        <v>131</v>
      </c>
      <c r="AC25" s="251" t="s">
        <v>132</v>
      </c>
      <c r="AE25" s="107"/>
      <c r="AF25" s="238" t="s">
        <v>77</v>
      </c>
      <c r="AG25" s="238" t="s">
        <v>78</v>
      </c>
      <c r="AH25" s="238" t="s">
        <v>22</v>
      </c>
      <c r="AI25" s="238" t="s">
        <v>79</v>
      </c>
      <c r="AJ25" s="238" t="s">
        <v>131</v>
      </c>
      <c r="AK25" s="251" t="s">
        <v>132</v>
      </c>
    </row>
    <row r="26" spans="1:37" x14ac:dyDescent="0.25">
      <c r="A26" s="278" t="s">
        <v>6</v>
      </c>
      <c r="B26" s="335" t="s">
        <v>209</v>
      </c>
      <c r="C26" s="335"/>
      <c r="D26" s="335"/>
      <c r="E26" s="335"/>
      <c r="F26" s="335"/>
      <c r="G26" s="335"/>
      <c r="H26" s="205"/>
      <c r="I26" s="206"/>
      <c r="J26" s="206"/>
      <c r="K26" s="206"/>
      <c r="L26" s="206"/>
      <c r="M26" s="207"/>
      <c r="O26" s="107" t="str">
        <f>B26</f>
        <v>CRD 566</v>
      </c>
      <c r="P26" s="24">
        <f>B14</f>
        <v>4036</v>
      </c>
      <c r="Q26" s="24">
        <f>C14</f>
        <v>2875</v>
      </c>
      <c r="R26" s="25">
        <f>AVERAGE(P26:Q26)</f>
        <v>3455.5</v>
      </c>
      <c r="S26" s="254">
        <f>R26/$R$30</f>
        <v>8.6604010025062657</v>
      </c>
      <c r="T26" s="25">
        <f>STDEV(P26:Q26)</f>
        <v>820.95097295758171</v>
      </c>
      <c r="U26" s="252">
        <f>T26/R26*100</f>
        <v>23.757805613010614</v>
      </c>
      <c r="X26" s="24">
        <f>D14</f>
        <v>758</v>
      </c>
      <c r="Y26" s="24">
        <f>E14</f>
        <v>634</v>
      </c>
      <c r="Z26" s="25">
        <f>AVERAGE(X26:Y26)</f>
        <v>696</v>
      </c>
      <c r="AA26" s="254">
        <f>Z26/$R$30</f>
        <v>1.744360902255639</v>
      </c>
      <c r="AB26" s="25">
        <f>STDEV(X26:Y26)</f>
        <v>87.681240867131891</v>
      </c>
      <c r="AC26" s="252">
        <f>AB26/Z26*100</f>
        <v>12.597879434932743</v>
      </c>
      <c r="AF26" s="24">
        <f>F14</f>
        <v>290</v>
      </c>
      <c r="AG26" s="24">
        <f>G14</f>
        <v>403</v>
      </c>
      <c r="AH26" s="25">
        <f>AVERAGE(AF26:AG26)</f>
        <v>346.5</v>
      </c>
      <c r="AI26" s="254">
        <f>AH26/$R$30</f>
        <v>0.86842105263157898</v>
      </c>
      <c r="AJ26" s="25">
        <f>STDEV(AF26:AG26)</f>
        <v>79.903066274079876</v>
      </c>
      <c r="AK26" s="252">
        <f>AJ26/AH26*100</f>
        <v>23.060047986747438</v>
      </c>
    </row>
    <row r="27" spans="1:37" x14ac:dyDescent="0.25">
      <c r="A27" s="278" t="s">
        <v>7</v>
      </c>
      <c r="B27" s="335" t="s">
        <v>210</v>
      </c>
      <c r="C27" s="335"/>
      <c r="D27" s="335"/>
      <c r="E27" s="335"/>
      <c r="F27" s="335"/>
      <c r="G27" s="335"/>
      <c r="H27" s="205"/>
      <c r="I27" s="206"/>
      <c r="J27" s="206"/>
      <c r="K27" s="206"/>
      <c r="L27" s="206"/>
      <c r="M27" s="207"/>
      <c r="O27" s="107" t="str">
        <f t="shared" ref="O27:O29" si="0">B27</f>
        <v>CRD 567</v>
      </c>
      <c r="P27" s="24">
        <f t="shared" ref="P27:Q29" si="1">B15</f>
        <v>1648</v>
      </c>
      <c r="Q27" s="24">
        <f t="shared" si="1"/>
        <v>2642</v>
      </c>
      <c r="R27" s="25">
        <f t="shared" ref="R27:R30" si="2">AVERAGE(P27:Q27)</f>
        <v>2145</v>
      </c>
      <c r="S27" s="254">
        <f t="shared" ref="S27:S31" si="3">R27/$R$30</f>
        <v>5.3759398496240598</v>
      </c>
      <c r="T27" s="25">
        <f t="shared" ref="T27:T30" si="4">STDEV(P27:Q27)</f>
        <v>702.86414049942823</v>
      </c>
      <c r="U27" s="252">
        <f t="shared" ref="U27:U30" si="5">T27/R27*100</f>
        <v>32.76755899764234</v>
      </c>
      <c r="X27" s="24">
        <f t="shared" ref="X27:Y30" si="6">D15</f>
        <v>592</v>
      </c>
      <c r="Y27" s="24">
        <f t="shared" si="6"/>
        <v>811</v>
      </c>
      <c r="Z27" s="25">
        <f t="shared" ref="Z27:Z30" si="7">AVERAGE(X27:Y27)</f>
        <v>701.5</v>
      </c>
      <c r="AA27" s="254">
        <f t="shared" ref="AA27:AA30" si="8">Z27/$R$30</f>
        <v>1.7581453634085213</v>
      </c>
      <c r="AB27" s="25">
        <f t="shared" ref="AB27:AB30" si="9">STDEV(X27:Y27)</f>
        <v>154.85638507985391</v>
      </c>
      <c r="AC27" s="252">
        <f t="shared" ref="AC27:AC30" si="10">AB27/Z27*100</f>
        <v>22.075037074818805</v>
      </c>
      <c r="AF27" s="24">
        <f t="shared" ref="AF27:AG30" si="11">F15</f>
        <v>455</v>
      </c>
      <c r="AG27" s="24">
        <f t="shared" si="11"/>
        <v>839</v>
      </c>
      <c r="AH27" s="25">
        <f t="shared" ref="AH27:AH30" si="12">AVERAGE(AF27:AG27)</f>
        <v>647</v>
      </c>
      <c r="AI27" s="254">
        <f t="shared" ref="AI27:AI30" si="13">AH27/$R$30</f>
        <v>1.6215538847117794</v>
      </c>
      <c r="AJ27" s="25">
        <f t="shared" ref="AJ27:AJ30" si="14">STDEV(AF27:AG27)</f>
        <v>271.52900397563423</v>
      </c>
      <c r="AK27" s="252">
        <f t="shared" ref="AK27:AK30" si="15">AJ27/AH27*100</f>
        <v>41.967388558830635</v>
      </c>
    </row>
    <row r="28" spans="1:37" x14ac:dyDescent="0.25">
      <c r="A28" s="278" t="s">
        <v>8</v>
      </c>
      <c r="B28" s="335" t="s">
        <v>211</v>
      </c>
      <c r="C28" s="335"/>
      <c r="D28" s="335"/>
      <c r="E28" s="335"/>
      <c r="F28" s="335"/>
      <c r="G28" s="335"/>
      <c r="H28" s="205"/>
      <c r="I28" s="206"/>
      <c r="J28" s="206"/>
      <c r="K28" s="206"/>
      <c r="L28" s="206"/>
      <c r="M28" s="207"/>
      <c r="O28" s="107" t="str">
        <f t="shared" si="0"/>
        <v>CRD 568</v>
      </c>
      <c r="P28" s="24">
        <f t="shared" si="1"/>
        <v>437</v>
      </c>
      <c r="Q28" s="24">
        <f t="shared" si="1"/>
        <v>459</v>
      </c>
      <c r="R28" s="25">
        <f t="shared" si="2"/>
        <v>448</v>
      </c>
      <c r="S28" s="254">
        <f t="shared" si="3"/>
        <v>1.1228070175438596</v>
      </c>
      <c r="T28" s="25">
        <f t="shared" si="4"/>
        <v>15.556349186104045</v>
      </c>
      <c r="U28" s="252">
        <f t="shared" si="5"/>
        <v>3.4723993718982245</v>
      </c>
      <c r="X28" s="24">
        <f t="shared" si="6"/>
        <v>366</v>
      </c>
      <c r="Y28" s="24">
        <f t="shared" si="6"/>
        <v>506</v>
      </c>
      <c r="Z28" s="25">
        <f t="shared" si="7"/>
        <v>436</v>
      </c>
      <c r="AA28" s="254">
        <f t="shared" si="8"/>
        <v>1.0927318295739348</v>
      </c>
      <c r="AB28" s="25">
        <f t="shared" si="9"/>
        <v>98.994949366116657</v>
      </c>
      <c r="AC28" s="252">
        <f t="shared" si="10"/>
        <v>22.705263616081801</v>
      </c>
      <c r="AF28" s="24">
        <f t="shared" si="11"/>
        <v>442</v>
      </c>
      <c r="AG28" s="24">
        <f t="shared" si="11"/>
        <v>669</v>
      </c>
      <c r="AH28" s="25">
        <f t="shared" si="12"/>
        <v>555.5</v>
      </c>
      <c r="AI28" s="254">
        <f t="shared" si="13"/>
        <v>1.3922305764411027</v>
      </c>
      <c r="AJ28" s="25">
        <f t="shared" si="14"/>
        <v>160.51323932934628</v>
      </c>
      <c r="AK28" s="252">
        <f t="shared" si="15"/>
        <v>28.895272606542981</v>
      </c>
    </row>
    <row r="29" spans="1:37" x14ac:dyDescent="0.25">
      <c r="A29" s="278" t="s">
        <v>9</v>
      </c>
      <c r="B29" s="335" t="s">
        <v>212</v>
      </c>
      <c r="C29" s="335"/>
      <c r="D29" s="335"/>
      <c r="E29" s="335"/>
      <c r="F29" s="335"/>
      <c r="G29" s="335"/>
      <c r="H29" s="205"/>
      <c r="I29" s="206"/>
      <c r="J29" s="206"/>
      <c r="K29" s="206"/>
      <c r="L29" s="206"/>
      <c r="M29" s="207"/>
      <c r="O29" s="107" t="str">
        <f t="shared" si="0"/>
        <v>CRD 569</v>
      </c>
      <c r="P29" s="24">
        <f t="shared" si="1"/>
        <v>779</v>
      </c>
      <c r="Q29" s="40">
        <f>C17</f>
        <v>2355</v>
      </c>
      <c r="R29" s="24">
        <v>779</v>
      </c>
      <c r="S29" s="254">
        <f t="shared" si="3"/>
        <v>1.9523809523809523</v>
      </c>
      <c r="T29" s="25">
        <f t="shared" si="4"/>
        <v>1114.4002871499988</v>
      </c>
      <c r="U29" s="252">
        <f t="shared" si="5"/>
        <v>143.05523583440291</v>
      </c>
      <c r="X29" s="24">
        <f t="shared" si="6"/>
        <v>651</v>
      </c>
      <c r="Y29" s="24">
        <f t="shared" si="6"/>
        <v>499</v>
      </c>
      <c r="Z29" s="25">
        <f t="shared" si="7"/>
        <v>575</v>
      </c>
      <c r="AA29" s="254">
        <f t="shared" si="8"/>
        <v>1.4411027568922306</v>
      </c>
      <c r="AB29" s="25">
        <f t="shared" si="9"/>
        <v>107.48023074035522</v>
      </c>
      <c r="AC29" s="252">
        <f t="shared" si="10"/>
        <v>18.692214041800909</v>
      </c>
      <c r="AF29" s="24">
        <f t="shared" si="11"/>
        <v>298</v>
      </c>
      <c r="AG29" s="24">
        <f t="shared" si="11"/>
        <v>508</v>
      </c>
      <c r="AH29" s="25">
        <f t="shared" si="12"/>
        <v>403</v>
      </c>
      <c r="AI29" s="254">
        <f t="shared" si="13"/>
        <v>1.0100250626566416</v>
      </c>
      <c r="AJ29" s="25">
        <f t="shared" si="14"/>
        <v>148.49242404917499</v>
      </c>
      <c r="AK29" s="252">
        <f t="shared" si="15"/>
        <v>36.846755347189827</v>
      </c>
    </row>
    <row r="30" spans="1:37" x14ac:dyDescent="0.25">
      <c r="A30" s="278" t="s">
        <v>10</v>
      </c>
      <c r="B30" s="335" t="s">
        <v>24</v>
      </c>
      <c r="C30" s="335"/>
      <c r="D30" s="335"/>
      <c r="E30" s="335" t="s">
        <v>154</v>
      </c>
      <c r="F30" s="335"/>
      <c r="G30" s="335"/>
      <c r="H30" s="205"/>
      <c r="I30" s="206"/>
      <c r="J30" s="206"/>
      <c r="K30" s="206"/>
      <c r="L30" s="206"/>
      <c r="M30" s="207"/>
      <c r="O30" s="107" t="str">
        <f>B30</f>
        <v>1% DMSO</v>
      </c>
      <c r="P30" s="24">
        <f>E18</f>
        <v>318</v>
      </c>
      <c r="Q30" s="24">
        <f>F18</f>
        <v>480</v>
      </c>
      <c r="R30" s="25">
        <f t="shared" si="2"/>
        <v>399</v>
      </c>
      <c r="S30" s="254">
        <f t="shared" si="3"/>
        <v>1</v>
      </c>
      <c r="T30" s="25">
        <f t="shared" si="4"/>
        <v>114.5512985522207</v>
      </c>
      <c r="U30" s="252">
        <f t="shared" si="5"/>
        <v>28.709598634641782</v>
      </c>
      <c r="X30" s="24">
        <f t="shared" si="6"/>
        <v>354</v>
      </c>
      <c r="Y30" s="24">
        <f t="shared" si="6"/>
        <v>318</v>
      </c>
      <c r="Z30" s="25">
        <f t="shared" si="7"/>
        <v>336</v>
      </c>
      <c r="AA30" s="254">
        <f t="shared" si="8"/>
        <v>0.84210526315789469</v>
      </c>
      <c r="AB30" s="25">
        <f t="shared" si="9"/>
        <v>25.45584412271571</v>
      </c>
      <c r="AC30" s="252">
        <f t="shared" si="10"/>
        <v>7.576144084141581</v>
      </c>
      <c r="AF30" s="24">
        <f t="shared" si="11"/>
        <v>480</v>
      </c>
      <c r="AG30" s="24">
        <f t="shared" si="11"/>
        <v>907</v>
      </c>
      <c r="AH30" s="25">
        <f t="shared" si="12"/>
        <v>693.5</v>
      </c>
      <c r="AI30" s="254">
        <f t="shared" si="13"/>
        <v>1.7380952380952381</v>
      </c>
      <c r="AJ30" s="25">
        <f t="shared" si="14"/>
        <v>301.93459556665579</v>
      </c>
      <c r="AK30" s="252">
        <f t="shared" si="15"/>
        <v>43.537793160296431</v>
      </c>
    </row>
    <row r="31" spans="1:37" x14ac:dyDescent="0.25">
      <c r="A31" s="278" t="s">
        <v>11</v>
      </c>
      <c r="B31" s="205"/>
      <c r="C31" s="206"/>
      <c r="D31" s="206"/>
      <c r="E31" s="206"/>
      <c r="F31" s="206"/>
      <c r="G31" s="207"/>
      <c r="H31" s="205"/>
      <c r="I31" s="206"/>
      <c r="J31" s="206"/>
      <c r="K31" s="206"/>
      <c r="L31" s="206"/>
      <c r="M31" s="207"/>
      <c r="O31" s="107" t="str">
        <f>E30</f>
        <v>buffer</v>
      </c>
      <c r="P31" s="24">
        <f>B18</f>
        <v>348</v>
      </c>
      <c r="Q31" s="24">
        <f>D18</f>
        <v>354</v>
      </c>
      <c r="R31" s="25">
        <f t="shared" ref="R31" si="16">AVERAGE(P31:Q31)</f>
        <v>351</v>
      </c>
      <c r="S31" s="254">
        <f t="shared" si="3"/>
        <v>0.87969924812030076</v>
      </c>
      <c r="T31" s="25">
        <f t="shared" ref="T31" si="17">STDEV(P31:Q31)</f>
        <v>4.2426406871192848</v>
      </c>
      <c r="U31" s="252">
        <f t="shared" ref="U31" si="18">T31/R31*100</f>
        <v>1.2087295404898246</v>
      </c>
    </row>
    <row r="32" spans="1:37" x14ac:dyDescent="0.25">
      <c r="A32" s="278" t="s">
        <v>12</v>
      </c>
      <c r="B32" s="205"/>
      <c r="C32" s="206"/>
      <c r="D32" s="206"/>
      <c r="E32" s="206"/>
      <c r="F32" s="206"/>
      <c r="G32" s="207"/>
      <c r="H32" s="205"/>
      <c r="I32" s="206"/>
      <c r="J32" s="206"/>
      <c r="K32" s="206"/>
      <c r="L32" s="206"/>
      <c r="M32" s="207"/>
    </row>
    <row r="33" spans="1:17" x14ac:dyDescent="0.25">
      <c r="A33" s="278" t="s">
        <v>13</v>
      </c>
      <c r="B33" s="205"/>
      <c r="C33" s="206"/>
      <c r="D33" s="206"/>
      <c r="E33" s="206"/>
      <c r="F33" s="206"/>
      <c r="G33" s="207"/>
      <c r="H33" s="205"/>
      <c r="I33" s="206"/>
      <c r="J33" s="207"/>
      <c r="K33" s="205"/>
      <c r="L33" s="206"/>
      <c r="M33" s="207"/>
    </row>
    <row r="34" spans="1:17" x14ac:dyDescent="0.25">
      <c r="P34" s="299"/>
      <c r="Q34" s="297" t="s">
        <v>213</v>
      </c>
    </row>
  </sheetData>
  <mergeCells count="15">
    <mergeCell ref="B28:G28"/>
    <mergeCell ref="B29:G29"/>
    <mergeCell ref="B30:D30"/>
    <mergeCell ref="E30:G30"/>
    <mergeCell ref="O24:U24"/>
    <mergeCell ref="W24:AC24"/>
    <mergeCell ref="AE24:AK24"/>
    <mergeCell ref="B26:G26"/>
    <mergeCell ref="B27:G27"/>
    <mergeCell ref="B24:C24"/>
    <mergeCell ref="D24:E24"/>
    <mergeCell ref="F24:G24"/>
    <mergeCell ref="H24:I24"/>
    <mergeCell ref="J24:K24"/>
    <mergeCell ref="L24:M2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K42"/>
  <sheetViews>
    <sheetView topLeftCell="A13" zoomScale="80" zoomScaleNormal="80" workbookViewId="0">
      <selection activeCell="P18" sqref="P18"/>
    </sheetView>
  </sheetViews>
  <sheetFormatPr defaultRowHeight="15" x14ac:dyDescent="0.25"/>
  <sheetData>
    <row r="3" spans="1:17" x14ac:dyDescent="0.25">
      <c r="A3" s="265" t="s">
        <v>0</v>
      </c>
      <c r="B3" s="264"/>
      <c r="C3" s="264"/>
      <c r="D3" s="265" t="s">
        <v>1</v>
      </c>
      <c r="E3" s="264"/>
      <c r="F3" s="264"/>
      <c r="G3" s="264"/>
      <c r="H3" s="264"/>
      <c r="I3" s="264"/>
      <c r="J3" s="264"/>
      <c r="K3" s="265" t="s">
        <v>157</v>
      </c>
      <c r="L3" s="264"/>
      <c r="M3" s="264"/>
    </row>
    <row r="4" spans="1:17" x14ac:dyDescent="0.25">
      <c r="A4" s="265" t="s">
        <v>2</v>
      </c>
      <c r="B4" s="264"/>
      <c r="C4" s="264"/>
      <c r="D4" s="264"/>
      <c r="E4" s="264"/>
      <c r="F4" s="264"/>
      <c r="G4" s="264"/>
      <c r="H4" s="264"/>
      <c r="I4" s="265" t="s">
        <v>158</v>
      </c>
      <c r="J4" s="264"/>
      <c r="K4" s="265" t="s">
        <v>159</v>
      </c>
      <c r="L4" s="264"/>
      <c r="M4" s="264"/>
    </row>
    <row r="5" spans="1:17" x14ac:dyDescent="0.25">
      <c r="A5" s="265" t="s">
        <v>160</v>
      </c>
      <c r="B5" s="264"/>
      <c r="C5" s="264"/>
      <c r="D5" s="264"/>
      <c r="E5" s="264"/>
      <c r="F5" s="264"/>
      <c r="G5" s="264"/>
      <c r="H5" s="264"/>
      <c r="I5" s="264"/>
      <c r="J5" s="264"/>
      <c r="K5" s="264"/>
      <c r="L5" s="264"/>
      <c r="M5" s="264"/>
    </row>
    <row r="6" spans="1:17" x14ac:dyDescent="0.25">
      <c r="A6" s="265" t="s">
        <v>161</v>
      </c>
      <c r="B6" s="264"/>
      <c r="C6" s="264"/>
      <c r="D6" s="264"/>
      <c r="E6" s="264"/>
      <c r="F6" s="264"/>
      <c r="G6" s="264"/>
      <c r="H6" s="264"/>
      <c r="I6" s="264"/>
      <c r="J6" s="264"/>
      <c r="K6" s="264"/>
      <c r="L6" s="264"/>
      <c r="M6" s="264"/>
    </row>
    <row r="7" spans="1:17" x14ac:dyDescent="0.25">
      <c r="A7" s="265" t="s">
        <v>162</v>
      </c>
      <c r="B7" s="264"/>
      <c r="C7" s="264"/>
      <c r="D7" s="264"/>
      <c r="E7" s="264"/>
      <c r="F7" s="264"/>
      <c r="G7" s="264"/>
      <c r="H7" s="264"/>
      <c r="I7" s="264"/>
      <c r="J7" s="264"/>
      <c r="K7" s="264"/>
      <c r="L7" s="264"/>
      <c r="M7" s="264"/>
    </row>
    <row r="8" spans="1:17" x14ac:dyDescent="0.25">
      <c r="A8" s="265" t="s">
        <v>4</v>
      </c>
      <c r="B8" s="264"/>
      <c r="C8" s="264"/>
      <c r="D8" s="264"/>
      <c r="E8" s="264"/>
      <c r="F8" s="264"/>
      <c r="G8" s="264"/>
      <c r="H8" s="264"/>
      <c r="I8" s="264"/>
      <c r="J8" s="264"/>
      <c r="K8" s="264"/>
      <c r="L8" s="264"/>
      <c r="M8" s="264"/>
    </row>
    <row r="12" spans="1:17" x14ac:dyDescent="0.25">
      <c r="A12" s="264"/>
      <c r="B12" s="264" t="s">
        <v>5</v>
      </c>
      <c r="C12" s="264"/>
      <c r="D12" s="264"/>
      <c r="E12" s="264"/>
      <c r="F12" s="264"/>
      <c r="G12" s="264"/>
      <c r="H12" s="264"/>
      <c r="I12" s="264"/>
      <c r="J12" s="264"/>
      <c r="K12" s="264"/>
      <c r="L12" s="264"/>
      <c r="M12" s="264"/>
    </row>
    <row r="13" spans="1:17" x14ac:dyDescent="0.25">
      <c r="A13" s="264"/>
      <c r="B13" s="266">
        <v>1</v>
      </c>
      <c r="C13" s="266">
        <v>2</v>
      </c>
      <c r="D13" s="266">
        <v>3</v>
      </c>
      <c r="E13" s="266">
        <v>4</v>
      </c>
      <c r="F13" s="266">
        <v>5</v>
      </c>
      <c r="G13" s="266">
        <v>6</v>
      </c>
      <c r="H13" s="266">
        <v>7</v>
      </c>
      <c r="I13" s="266">
        <v>8</v>
      </c>
      <c r="J13" s="266">
        <v>9</v>
      </c>
      <c r="K13" s="266">
        <v>10</v>
      </c>
      <c r="L13" s="266">
        <v>11</v>
      </c>
      <c r="M13" s="266">
        <v>12</v>
      </c>
    </row>
    <row r="14" spans="1:17" x14ac:dyDescent="0.25">
      <c r="A14" s="266" t="s">
        <v>6</v>
      </c>
      <c r="B14" s="267">
        <v>1079</v>
      </c>
      <c r="C14" s="268">
        <v>1587</v>
      </c>
      <c r="D14" s="268">
        <v>369</v>
      </c>
      <c r="E14" s="268">
        <v>398</v>
      </c>
      <c r="F14" s="268">
        <v>247</v>
      </c>
      <c r="G14" s="268">
        <v>369</v>
      </c>
      <c r="H14" s="268">
        <v>478</v>
      </c>
      <c r="I14" s="268">
        <v>606</v>
      </c>
      <c r="J14" s="268">
        <v>351</v>
      </c>
      <c r="K14" s="268">
        <v>334</v>
      </c>
      <c r="L14" s="268">
        <v>242</v>
      </c>
      <c r="M14" s="269">
        <v>222</v>
      </c>
      <c r="Q14" s="264"/>
    </row>
    <row r="15" spans="1:17" x14ac:dyDescent="0.25">
      <c r="A15" s="266" t="s">
        <v>7</v>
      </c>
      <c r="B15" s="270">
        <v>261</v>
      </c>
      <c r="C15" s="271">
        <v>253</v>
      </c>
      <c r="D15" s="271">
        <v>277</v>
      </c>
      <c r="E15" s="271">
        <v>302</v>
      </c>
      <c r="F15" s="271">
        <v>404</v>
      </c>
      <c r="G15" s="271">
        <v>343</v>
      </c>
      <c r="H15" s="271">
        <v>344</v>
      </c>
      <c r="I15" s="271">
        <v>365</v>
      </c>
      <c r="J15" s="271">
        <v>282</v>
      </c>
      <c r="K15" s="271">
        <v>307</v>
      </c>
      <c r="L15" s="271">
        <v>247</v>
      </c>
      <c r="M15" s="272">
        <v>240</v>
      </c>
      <c r="O15" s="264"/>
      <c r="Q15" s="264"/>
    </row>
    <row r="16" spans="1:17" x14ac:dyDescent="0.25">
      <c r="A16" s="266" t="s">
        <v>8</v>
      </c>
      <c r="B16" s="270">
        <v>2493</v>
      </c>
      <c r="C16" s="271">
        <v>2363</v>
      </c>
      <c r="D16" s="271">
        <v>1242</v>
      </c>
      <c r="E16" s="271">
        <v>1952</v>
      </c>
      <c r="F16" s="271">
        <v>273</v>
      </c>
      <c r="G16" s="271">
        <v>251</v>
      </c>
      <c r="H16" s="271">
        <v>440</v>
      </c>
      <c r="I16" s="271">
        <v>517</v>
      </c>
      <c r="J16" s="271">
        <v>356</v>
      </c>
      <c r="K16" s="271">
        <v>500</v>
      </c>
      <c r="L16" s="271">
        <v>352</v>
      </c>
      <c r="M16" s="272">
        <v>258</v>
      </c>
      <c r="O16" s="264"/>
      <c r="Q16" s="264"/>
    </row>
    <row r="17" spans="1:37" x14ac:dyDescent="0.25">
      <c r="A17" s="266" t="s">
        <v>9</v>
      </c>
      <c r="B17" s="270">
        <v>6599</v>
      </c>
      <c r="C17" s="271">
        <v>6134</v>
      </c>
      <c r="D17" s="271">
        <v>1719</v>
      </c>
      <c r="E17" s="271">
        <v>1685</v>
      </c>
      <c r="F17" s="271">
        <v>477</v>
      </c>
      <c r="G17" s="271">
        <v>338</v>
      </c>
      <c r="H17" s="271">
        <v>2080</v>
      </c>
      <c r="I17" s="271">
        <v>2477</v>
      </c>
      <c r="J17" s="271">
        <v>581</v>
      </c>
      <c r="K17" s="271">
        <v>271</v>
      </c>
      <c r="L17" s="271">
        <v>387</v>
      </c>
      <c r="M17" s="272">
        <v>399</v>
      </c>
      <c r="O17" s="264"/>
      <c r="Q17" s="264"/>
    </row>
    <row r="18" spans="1:37" x14ac:dyDescent="0.25">
      <c r="A18" s="266" t="s">
        <v>10</v>
      </c>
      <c r="B18" s="270">
        <v>457</v>
      </c>
      <c r="C18" s="271">
        <v>487</v>
      </c>
      <c r="D18" s="271">
        <v>384</v>
      </c>
      <c r="E18" s="271">
        <v>474</v>
      </c>
      <c r="F18" s="271">
        <v>442</v>
      </c>
      <c r="G18" s="271">
        <v>383</v>
      </c>
      <c r="H18" s="271">
        <v>402</v>
      </c>
      <c r="I18" s="271">
        <v>424</v>
      </c>
      <c r="J18" s="271">
        <v>390</v>
      </c>
      <c r="K18" s="271">
        <v>396</v>
      </c>
      <c r="L18" s="271">
        <v>400</v>
      </c>
      <c r="M18" s="272">
        <v>278</v>
      </c>
      <c r="O18" s="264"/>
      <c r="Q18" s="264"/>
    </row>
    <row r="19" spans="1:37" x14ac:dyDescent="0.25">
      <c r="A19" s="266" t="s">
        <v>11</v>
      </c>
      <c r="B19" s="270">
        <v>997</v>
      </c>
      <c r="C19" s="271">
        <v>438</v>
      </c>
      <c r="D19" s="271">
        <v>351</v>
      </c>
      <c r="E19" s="271">
        <v>277</v>
      </c>
      <c r="F19" s="271">
        <v>275</v>
      </c>
      <c r="G19" s="271">
        <v>245</v>
      </c>
      <c r="H19" s="271">
        <v>2181</v>
      </c>
      <c r="I19" s="271">
        <v>3346</v>
      </c>
      <c r="J19" s="271">
        <v>811</v>
      </c>
      <c r="K19" s="271">
        <v>670</v>
      </c>
      <c r="L19" s="271">
        <v>405</v>
      </c>
      <c r="M19" s="272">
        <v>352</v>
      </c>
      <c r="O19" s="264"/>
      <c r="Q19" s="264"/>
    </row>
    <row r="20" spans="1:37" x14ac:dyDescent="0.25">
      <c r="A20" s="266" t="s">
        <v>12</v>
      </c>
      <c r="B20" s="270">
        <v>2049</v>
      </c>
      <c r="C20" s="271">
        <v>1874</v>
      </c>
      <c r="D20" s="271">
        <v>511</v>
      </c>
      <c r="E20" s="271">
        <v>639</v>
      </c>
      <c r="F20" s="271">
        <v>324</v>
      </c>
      <c r="G20" s="271">
        <v>278</v>
      </c>
      <c r="H20" s="271">
        <v>9698</v>
      </c>
      <c r="I20" s="271">
        <v>17614</v>
      </c>
      <c r="J20" s="271">
        <v>1930</v>
      </c>
      <c r="K20" s="271">
        <v>1755</v>
      </c>
      <c r="L20" s="271">
        <v>576</v>
      </c>
      <c r="M20" s="272">
        <v>458</v>
      </c>
      <c r="O20" s="264"/>
      <c r="Q20" s="264"/>
    </row>
    <row r="21" spans="1:37" x14ac:dyDescent="0.25">
      <c r="A21" s="266" t="s">
        <v>13</v>
      </c>
      <c r="B21" s="273">
        <v>2787</v>
      </c>
      <c r="C21" s="274">
        <v>2146</v>
      </c>
      <c r="D21" s="274">
        <v>510</v>
      </c>
      <c r="E21" s="274">
        <v>416</v>
      </c>
      <c r="F21" s="274">
        <v>575</v>
      </c>
      <c r="G21" s="274">
        <v>459</v>
      </c>
      <c r="H21" s="274">
        <v>335</v>
      </c>
      <c r="I21" s="274">
        <v>302</v>
      </c>
      <c r="J21" s="274">
        <v>486</v>
      </c>
      <c r="K21" s="274">
        <v>310</v>
      </c>
      <c r="L21" s="274">
        <v>382</v>
      </c>
      <c r="M21" s="275">
        <v>298</v>
      </c>
      <c r="O21" s="264"/>
    </row>
    <row r="23" spans="1:37" ht="15.75" thickBot="1" x14ac:dyDescent="0.3"/>
    <row r="24" spans="1:37" x14ac:dyDescent="0.25">
      <c r="A24" s="264"/>
      <c r="B24" s="335" t="s">
        <v>17</v>
      </c>
      <c r="C24" s="335"/>
      <c r="D24" s="335" t="s">
        <v>18</v>
      </c>
      <c r="E24" s="335"/>
      <c r="F24" s="335" t="s">
        <v>53</v>
      </c>
      <c r="G24" s="335"/>
      <c r="H24" s="335" t="s">
        <v>17</v>
      </c>
      <c r="I24" s="335"/>
      <c r="J24" s="335" t="s">
        <v>18</v>
      </c>
      <c r="K24" s="335"/>
      <c r="L24" s="335" t="s">
        <v>53</v>
      </c>
      <c r="M24" s="335"/>
      <c r="O24" s="344" t="s">
        <v>17</v>
      </c>
      <c r="P24" s="345"/>
      <c r="Q24" s="345"/>
      <c r="R24" s="345"/>
      <c r="S24" s="345"/>
      <c r="T24" s="345"/>
      <c r="U24" s="346"/>
      <c r="W24" s="344" t="s">
        <v>18</v>
      </c>
      <c r="X24" s="345"/>
      <c r="Y24" s="345"/>
      <c r="Z24" s="345"/>
      <c r="AA24" s="345"/>
      <c r="AB24" s="345"/>
      <c r="AC24" s="346"/>
      <c r="AE24" s="344" t="s">
        <v>53</v>
      </c>
      <c r="AF24" s="345"/>
      <c r="AG24" s="345"/>
      <c r="AH24" s="345"/>
      <c r="AI24" s="345"/>
      <c r="AJ24" s="345"/>
      <c r="AK24" s="346"/>
    </row>
    <row r="25" spans="1:37" x14ac:dyDescent="0.25">
      <c r="A25" s="264"/>
      <c r="B25" s="266">
        <v>1</v>
      </c>
      <c r="C25" s="266">
        <v>2</v>
      </c>
      <c r="D25" s="266">
        <v>3</v>
      </c>
      <c r="E25" s="266">
        <v>4</v>
      </c>
      <c r="F25" s="266">
        <v>5</v>
      </c>
      <c r="G25" s="266">
        <v>6</v>
      </c>
      <c r="H25" s="266">
        <v>7</v>
      </c>
      <c r="I25" s="266">
        <v>8</v>
      </c>
      <c r="J25" s="266">
        <v>9</v>
      </c>
      <c r="K25" s="266">
        <v>10</v>
      </c>
      <c r="L25" s="266">
        <v>11</v>
      </c>
      <c r="M25" s="266">
        <v>12</v>
      </c>
      <c r="O25" s="107"/>
      <c r="P25" s="238" t="s">
        <v>77</v>
      </c>
      <c r="Q25" s="238" t="s">
        <v>78</v>
      </c>
      <c r="R25" s="238" t="s">
        <v>22</v>
      </c>
      <c r="S25" s="238" t="s">
        <v>79</v>
      </c>
      <c r="T25" s="238" t="s">
        <v>131</v>
      </c>
      <c r="U25" s="251" t="s">
        <v>132</v>
      </c>
      <c r="W25" s="107"/>
      <c r="X25" s="238" t="s">
        <v>77</v>
      </c>
      <c r="Y25" s="238" t="s">
        <v>78</v>
      </c>
      <c r="Z25" s="238" t="s">
        <v>22</v>
      </c>
      <c r="AA25" s="238" t="s">
        <v>79</v>
      </c>
      <c r="AB25" s="238" t="s">
        <v>131</v>
      </c>
      <c r="AC25" s="251" t="s">
        <v>132</v>
      </c>
      <c r="AE25" s="107"/>
      <c r="AF25" s="238" t="s">
        <v>77</v>
      </c>
      <c r="AG25" s="238" t="s">
        <v>78</v>
      </c>
      <c r="AH25" s="238" t="s">
        <v>22</v>
      </c>
      <c r="AI25" s="238" t="s">
        <v>79</v>
      </c>
      <c r="AJ25" s="238" t="s">
        <v>131</v>
      </c>
      <c r="AK25" s="251" t="s">
        <v>132</v>
      </c>
    </row>
    <row r="26" spans="1:37" x14ac:dyDescent="0.25">
      <c r="A26" s="266" t="s">
        <v>6</v>
      </c>
      <c r="B26" s="335" t="s">
        <v>163</v>
      </c>
      <c r="C26" s="335"/>
      <c r="D26" s="335"/>
      <c r="E26" s="335"/>
      <c r="F26" s="335"/>
      <c r="G26" s="335"/>
      <c r="H26" s="335" t="s">
        <v>172</v>
      </c>
      <c r="I26" s="335"/>
      <c r="J26" s="335"/>
      <c r="K26" s="335"/>
      <c r="L26" s="335"/>
      <c r="M26" s="335"/>
      <c r="O26" s="107" t="str">
        <f>B26</f>
        <v>CRD 570</v>
      </c>
      <c r="P26" s="24">
        <f>B14</f>
        <v>1079</v>
      </c>
      <c r="Q26" s="24">
        <f>C14</f>
        <v>1587</v>
      </c>
      <c r="R26" s="25">
        <f>AVERAGE(P26:Q26)</f>
        <v>1333</v>
      </c>
      <c r="S26" s="254">
        <f>R26/$R$41</f>
        <v>4.1852433281004711</v>
      </c>
      <c r="T26" s="25">
        <f>STDEV(P26:Q26)</f>
        <v>359.21024484276614</v>
      </c>
      <c r="U26" s="252">
        <f>T26/R26*100</f>
        <v>26.947505239517337</v>
      </c>
      <c r="X26" s="24">
        <f>D14</f>
        <v>369</v>
      </c>
      <c r="Y26" s="24">
        <f>E14</f>
        <v>398</v>
      </c>
      <c r="Z26" s="25">
        <f>AVERAGE(X26:Y26)</f>
        <v>383.5</v>
      </c>
      <c r="AA26" s="254">
        <f>Z26/$R$41</f>
        <v>1.2040816326530612</v>
      </c>
      <c r="AB26" s="25">
        <f>STDEV(X26:Y26)</f>
        <v>20.506096654409877</v>
      </c>
      <c r="AC26" s="252">
        <f>AB26/Z26*100</f>
        <v>5.3470916960651573</v>
      </c>
      <c r="AE26" s="264"/>
      <c r="AF26" s="24">
        <f>F14</f>
        <v>247</v>
      </c>
      <c r="AG26" s="24">
        <f>G14</f>
        <v>369</v>
      </c>
      <c r="AH26" s="25">
        <f>AVERAGE(AF26:AG26)</f>
        <v>308</v>
      </c>
      <c r="AI26" s="254">
        <f>AH26/$R$41</f>
        <v>0.96703296703296704</v>
      </c>
      <c r="AJ26" s="25">
        <f>STDEV(AF26:AG26)</f>
        <v>86.267027304758798</v>
      </c>
      <c r="AK26" s="252">
        <f>AJ26/AH26*100</f>
        <v>28.008775098947662</v>
      </c>
    </row>
    <row r="27" spans="1:37" x14ac:dyDescent="0.25">
      <c r="A27" s="266" t="s">
        <v>7</v>
      </c>
      <c r="B27" s="335" t="s">
        <v>164</v>
      </c>
      <c r="C27" s="335"/>
      <c r="D27" s="335"/>
      <c r="E27" s="335"/>
      <c r="F27" s="335"/>
      <c r="G27" s="335"/>
      <c r="H27" s="335" t="s">
        <v>173</v>
      </c>
      <c r="I27" s="335"/>
      <c r="J27" s="335"/>
      <c r="K27" s="335"/>
      <c r="L27" s="335"/>
      <c r="M27" s="335"/>
      <c r="O27" s="107" t="str">
        <f t="shared" ref="O27:O33" si="0">B27</f>
        <v>CRD 571</v>
      </c>
      <c r="P27" s="24">
        <f t="shared" ref="P27:Q27" si="1">B15</f>
        <v>261</v>
      </c>
      <c r="Q27" s="24">
        <f t="shared" si="1"/>
        <v>253</v>
      </c>
      <c r="R27" s="25">
        <f t="shared" ref="R27:R34" si="2">AVERAGE(P27:Q27)</f>
        <v>257</v>
      </c>
      <c r="S27" s="254">
        <f t="shared" ref="S27:S42" si="3">R27/$R$41</f>
        <v>0.80690737833594972</v>
      </c>
      <c r="T27" s="25">
        <f t="shared" ref="T27:T42" si="4">STDEV(P27:Q27)</f>
        <v>5.6568542494923806</v>
      </c>
      <c r="U27" s="252">
        <f t="shared" ref="U27:U42" si="5">T27/R27*100</f>
        <v>2.2011106029153229</v>
      </c>
      <c r="X27" s="24">
        <f t="shared" ref="X27:Y27" si="6">D15</f>
        <v>277</v>
      </c>
      <c r="Y27" s="24">
        <f t="shared" si="6"/>
        <v>302</v>
      </c>
      <c r="Z27" s="25">
        <f t="shared" ref="Z27:Z40" si="7">AVERAGE(X27:Y27)</f>
        <v>289.5</v>
      </c>
      <c r="AA27" s="254">
        <f t="shared" ref="AA27:AA40" si="8">Z27/$R$41</f>
        <v>0.90894819466248034</v>
      </c>
      <c r="AB27" s="25">
        <f t="shared" ref="AB27:AB40" si="9">STDEV(X27:Y27)</f>
        <v>17.677669529663689</v>
      </c>
      <c r="AC27" s="252">
        <f t="shared" ref="AC27:AC40" si="10">AB27/Z27*100</f>
        <v>6.1062761760496329</v>
      </c>
      <c r="AE27" s="264"/>
      <c r="AF27" s="24">
        <f t="shared" ref="AF27:AG27" si="11">F15</f>
        <v>404</v>
      </c>
      <c r="AG27" s="24">
        <f t="shared" si="11"/>
        <v>343</v>
      </c>
      <c r="AH27" s="25">
        <f t="shared" ref="AH27:AH40" si="12">AVERAGE(AF27:AG27)</f>
        <v>373.5</v>
      </c>
      <c r="AI27" s="254">
        <f t="shared" ref="AI27:AI40" si="13">AH27/$R$41</f>
        <v>1.1726844583987441</v>
      </c>
      <c r="AJ27" s="25">
        <f t="shared" ref="AJ27:AJ40" si="14">STDEV(AF27:AG27)</f>
        <v>43.133513652379399</v>
      </c>
      <c r="AK27" s="252">
        <f t="shared" ref="AK27:AK40" si="15">AJ27/AH27*100</f>
        <v>11.548464163957</v>
      </c>
    </row>
    <row r="28" spans="1:37" x14ac:dyDescent="0.25">
      <c r="A28" s="266" t="s">
        <v>8</v>
      </c>
      <c r="B28" s="335" t="s">
        <v>165</v>
      </c>
      <c r="C28" s="335"/>
      <c r="D28" s="335"/>
      <c r="E28" s="335"/>
      <c r="F28" s="335"/>
      <c r="G28" s="335"/>
      <c r="H28" s="335" t="s">
        <v>174</v>
      </c>
      <c r="I28" s="335"/>
      <c r="J28" s="335"/>
      <c r="K28" s="335"/>
      <c r="L28" s="335"/>
      <c r="M28" s="335"/>
      <c r="O28" s="107" t="str">
        <f t="shared" si="0"/>
        <v>CRD 572</v>
      </c>
      <c r="P28" s="24">
        <f t="shared" ref="P28:Q28" si="16">B16</f>
        <v>2493</v>
      </c>
      <c r="Q28" s="24">
        <f t="shared" si="16"/>
        <v>2363</v>
      </c>
      <c r="R28" s="25">
        <f t="shared" si="2"/>
        <v>2428</v>
      </c>
      <c r="S28" s="254">
        <f t="shared" si="3"/>
        <v>7.6232339089481949</v>
      </c>
      <c r="T28" s="25">
        <f t="shared" si="4"/>
        <v>91.923881554251182</v>
      </c>
      <c r="U28" s="252">
        <f t="shared" si="5"/>
        <v>3.7859918267813502</v>
      </c>
      <c r="X28" s="24">
        <f t="shared" ref="X28:Y28" si="17">D16</f>
        <v>1242</v>
      </c>
      <c r="Y28" s="24">
        <f t="shared" si="17"/>
        <v>1952</v>
      </c>
      <c r="Z28" s="25">
        <f t="shared" si="7"/>
        <v>1597</v>
      </c>
      <c r="AA28" s="254">
        <f>Z28/$R$41</f>
        <v>5.0141287284144429</v>
      </c>
      <c r="AB28" s="25">
        <f t="shared" si="9"/>
        <v>502.04581464244876</v>
      </c>
      <c r="AC28" s="252">
        <f t="shared" si="10"/>
        <v>31.436807429082574</v>
      </c>
      <c r="AE28" s="264"/>
      <c r="AF28" s="24">
        <f t="shared" ref="AF28:AG28" si="18">F16</f>
        <v>273</v>
      </c>
      <c r="AG28" s="24">
        <f t="shared" si="18"/>
        <v>251</v>
      </c>
      <c r="AH28" s="25">
        <f t="shared" si="12"/>
        <v>262</v>
      </c>
      <c r="AI28" s="254">
        <f>AH28/$R$41</f>
        <v>0.82260596546310827</v>
      </c>
      <c r="AJ28" s="25">
        <f t="shared" si="14"/>
        <v>15.556349186104045</v>
      </c>
      <c r="AK28" s="252">
        <f t="shared" si="15"/>
        <v>5.9375378572916198</v>
      </c>
    </row>
    <row r="29" spans="1:37" x14ac:dyDescent="0.25">
      <c r="A29" s="266" t="s">
        <v>9</v>
      </c>
      <c r="B29" s="335" t="s">
        <v>166</v>
      </c>
      <c r="C29" s="335"/>
      <c r="D29" s="335"/>
      <c r="E29" s="335"/>
      <c r="F29" s="335"/>
      <c r="G29" s="335"/>
      <c r="H29" s="335" t="s">
        <v>175</v>
      </c>
      <c r="I29" s="335"/>
      <c r="J29" s="335"/>
      <c r="K29" s="335"/>
      <c r="L29" s="335"/>
      <c r="M29" s="335"/>
      <c r="O29" s="107" t="str">
        <f t="shared" si="0"/>
        <v>CRD 573</v>
      </c>
      <c r="P29" s="24">
        <f t="shared" ref="P29:Q29" si="19">B17</f>
        <v>6599</v>
      </c>
      <c r="Q29" s="24">
        <f t="shared" si="19"/>
        <v>6134</v>
      </c>
      <c r="R29" s="25">
        <f t="shared" si="2"/>
        <v>6366.5</v>
      </c>
      <c r="S29" s="254">
        <f t="shared" si="3"/>
        <v>19.989010989010989</v>
      </c>
      <c r="T29" s="25">
        <f t="shared" si="4"/>
        <v>328.80465325174458</v>
      </c>
      <c r="U29" s="252">
        <f t="shared" si="5"/>
        <v>5.1646061925978888</v>
      </c>
      <c r="X29" s="24">
        <f t="shared" ref="X29:Y29" si="20">D17</f>
        <v>1719</v>
      </c>
      <c r="Y29" s="24">
        <f t="shared" si="20"/>
        <v>1685</v>
      </c>
      <c r="Z29" s="25">
        <f t="shared" si="7"/>
        <v>1702</v>
      </c>
      <c r="AA29" s="254">
        <f t="shared" si="8"/>
        <v>5.3437990580847723</v>
      </c>
      <c r="AB29" s="25">
        <f t="shared" si="9"/>
        <v>24.041630560342615</v>
      </c>
      <c r="AC29" s="252">
        <f t="shared" si="10"/>
        <v>1.4125517368003886</v>
      </c>
      <c r="AE29" s="264"/>
      <c r="AF29" s="24">
        <f t="shared" ref="AF29:AG29" si="21">F17</f>
        <v>477</v>
      </c>
      <c r="AG29" s="24">
        <f t="shared" si="21"/>
        <v>338</v>
      </c>
      <c r="AH29" s="25">
        <f t="shared" si="12"/>
        <v>407.5</v>
      </c>
      <c r="AI29" s="254">
        <f t="shared" si="13"/>
        <v>1.2794348508634223</v>
      </c>
      <c r="AJ29" s="25">
        <f t="shared" si="14"/>
        <v>98.287842584930104</v>
      </c>
      <c r="AK29" s="252">
        <f t="shared" si="15"/>
        <v>24.119715971761988</v>
      </c>
    </row>
    <row r="30" spans="1:37" x14ac:dyDescent="0.25">
      <c r="A30" s="266" t="s">
        <v>10</v>
      </c>
      <c r="B30" s="335" t="s">
        <v>167</v>
      </c>
      <c r="C30" s="335"/>
      <c r="D30" s="335"/>
      <c r="E30" s="335"/>
      <c r="F30" s="335"/>
      <c r="G30" s="335"/>
      <c r="H30" s="335" t="s">
        <v>176</v>
      </c>
      <c r="I30" s="335"/>
      <c r="J30" s="335"/>
      <c r="K30" s="335"/>
      <c r="L30" s="335"/>
      <c r="M30" s="335"/>
      <c r="O30" s="107" t="str">
        <f t="shared" si="0"/>
        <v>CRD 574</v>
      </c>
      <c r="P30" s="24">
        <f t="shared" ref="P30:Q30" si="22">B18</f>
        <v>457</v>
      </c>
      <c r="Q30" s="24">
        <f t="shared" si="22"/>
        <v>487</v>
      </c>
      <c r="R30" s="25">
        <f t="shared" si="2"/>
        <v>472</v>
      </c>
      <c r="S30" s="254">
        <f t="shared" si="3"/>
        <v>1.4819466248037676</v>
      </c>
      <c r="T30" s="25">
        <f t="shared" si="4"/>
        <v>21.213203435596427</v>
      </c>
      <c r="U30" s="252">
        <f t="shared" si="5"/>
        <v>4.4943227617789034</v>
      </c>
      <c r="X30" s="24">
        <f t="shared" ref="X30:Y30" si="23">D18</f>
        <v>384</v>
      </c>
      <c r="Y30" s="24">
        <f t="shared" si="23"/>
        <v>474</v>
      </c>
      <c r="Z30" s="25">
        <f t="shared" si="7"/>
        <v>429</v>
      </c>
      <c r="AA30" s="254">
        <f t="shared" si="8"/>
        <v>1.346938775510204</v>
      </c>
      <c r="AB30" s="25">
        <f t="shared" si="9"/>
        <v>63.63961030678928</v>
      </c>
      <c r="AC30" s="252">
        <f t="shared" si="10"/>
        <v>14.834407996920579</v>
      </c>
      <c r="AE30" s="264"/>
      <c r="AF30" s="24">
        <f t="shared" ref="AF30:AG30" si="24">F18</f>
        <v>442</v>
      </c>
      <c r="AG30" s="24">
        <f t="shared" si="24"/>
        <v>383</v>
      </c>
      <c r="AH30" s="25">
        <f t="shared" si="12"/>
        <v>412.5</v>
      </c>
      <c r="AI30" s="254">
        <f t="shared" si="13"/>
        <v>1.2951334379905808</v>
      </c>
      <c r="AJ30" s="25">
        <f t="shared" si="14"/>
        <v>41.719300090006307</v>
      </c>
      <c r="AK30" s="252">
        <f t="shared" si="15"/>
        <v>10.113769718789408</v>
      </c>
    </row>
    <row r="31" spans="1:37" x14ac:dyDescent="0.25">
      <c r="A31" s="266" t="s">
        <v>11</v>
      </c>
      <c r="B31" s="335" t="s">
        <v>168</v>
      </c>
      <c r="C31" s="335"/>
      <c r="D31" s="335"/>
      <c r="E31" s="335"/>
      <c r="F31" s="335"/>
      <c r="G31" s="335"/>
      <c r="H31" s="335" t="s">
        <v>177</v>
      </c>
      <c r="I31" s="335"/>
      <c r="J31" s="335"/>
      <c r="K31" s="335"/>
      <c r="L31" s="335"/>
      <c r="M31" s="335"/>
      <c r="O31" s="107" t="str">
        <f t="shared" si="0"/>
        <v>CRD 575</v>
      </c>
      <c r="P31" s="24">
        <f t="shared" ref="P31:Q31" si="25">B19</f>
        <v>997</v>
      </c>
      <c r="Q31" s="24">
        <f t="shared" si="25"/>
        <v>438</v>
      </c>
      <c r="R31" s="25">
        <f t="shared" si="2"/>
        <v>717.5</v>
      </c>
      <c r="S31" s="254">
        <f t="shared" si="3"/>
        <v>2.2527472527472527</v>
      </c>
      <c r="T31" s="25">
        <f t="shared" si="4"/>
        <v>395.27269068328008</v>
      </c>
      <c r="U31" s="252">
        <f t="shared" si="5"/>
        <v>55.090270478505929</v>
      </c>
      <c r="X31" s="24">
        <f t="shared" ref="X31:Y31" si="26">D19</f>
        <v>351</v>
      </c>
      <c r="Y31" s="24">
        <f t="shared" si="26"/>
        <v>277</v>
      </c>
      <c r="Z31" s="25">
        <f t="shared" si="7"/>
        <v>314</v>
      </c>
      <c r="AA31" s="254">
        <f>Z31/$R$41</f>
        <v>0.98587127158555732</v>
      </c>
      <c r="AB31" s="25">
        <f t="shared" si="9"/>
        <v>52.32590180780452</v>
      </c>
      <c r="AC31" s="252">
        <f t="shared" si="10"/>
        <v>16.664299938791249</v>
      </c>
      <c r="AE31" s="264"/>
      <c r="AF31" s="24">
        <f t="shared" ref="AF31:AG31" si="27">F19</f>
        <v>275</v>
      </c>
      <c r="AG31" s="24">
        <f t="shared" si="27"/>
        <v>245</v>
      </c>
      <c r="AH31" s="25">
        <f t="shared" si="12"/>
        <v>260</v>
      </c>
      <c r="AI31" s="254">
        <f>AH31/$R$41</f>
        <v>0.81632653061224492</v>
      </c>
      <c r="AJ31" s="25">
        <f t="shared" si="14"/>
        <v>21.213203435596427</v>
      </c>
      <c r="AK31" s="252">
        <f t="shared" si="15"/>
        <v>8.1589243983063184</v>
      </c>
    </row>
    <row r="32" spans="1:37" x14ac:dyDescent="0.25">
      <c r="A32" s="266" t="s">
        <v>12</v>
      </c>
      <c r="B32" s="335" t="s">
        <v>169</v>
      </c>
      <c r="C32" s="335"/>
      <c r="D32" s="335"/>
      <c r="E32" s="335"/>
      <c r="F32" s="335"/>
      <c r="G32" s="335"/>
      <c r="H32" s="335" t="s">
        <v>178</v>
      </c>
      <c r="I32" s="335"/>
      <c r="J32" s="335"/>
      <c r="K32" s="335"/>
      <c r="L32" s="335"/>
      <c r="M32" s="335"/>
      <c r="O32" s="107" t="str">
        <f t="shared" si="0"/>
        <v>CRD 576</v>
      </c>
      <c r="P32" s="24">
        <f t="shared" ref="P32:Q32" si="28">B20</f>
        <v>2049</v>
      </c>
      <c r="Q32" s="24">
        <f t="shared" si="28"/>
        <v>1874</v>
      </c>
      <c r="R32" s="25">
        <f t="shared" si="2"/>
        <v>1961.5</v>
      </c>
      <c r="S32" s="254">
        <f t="shared" si="3"/>
        <v>6.1585557299843012</v>
      </c>
      <c r="T32" s="25">
        <f t="shared" si="4"/>
        <v>123.74368670764582</v>
      </c>
      <c r="U32" s="252">
        <f t="shared" si="5"/>
        <v>6.3086253738284901</v>
      </c>
      <c r="X32" s="24">
        <f t="shared" ref="X32:Y32" si="29">D20</f>
        <v>511</v>
      </c>
      <c r="Y32" s="24">
        <f t="shared" si="29"/>
        <v>639</v>
      </c>
      <c r="Z32" s="25">
        <f t="shared" si="7"/>
        <v>575</v>
      </c>
      <c r="AA32" s="254">
        <f t="shared" si="8"/>
        <v>1.805337519623234</v>
      </c>
      <c r="AB32" s="25">
        <f t="shared" si="9"/>
        <v>90.509667991878089</v>
      </c>
      <c r="AC32" s="252">
        <f t="shared" si="10"/>
        <v>15.74081182467445</v>
      </c>
      <c r="AE32" s="264"/>
      <c r="AF32" s="24">
        <f t="shared" ref="AF32:AG32" si="30">F20</f>
        <v>324</v>
      </c>
      <c r="AG32" s="24">
        <f t="shared" si="30"/>
        <v>278</v>
      </c>
      <c r="AH32" s="25">
        <f t="shared" si="12"/>
        <v>301</v>
      </c>
      <c r="AI32" s="254">
        <f t="shared" si="13"/>
        <v>0.94505494505494503</v>
      </c>
      <c r="AJ32" s="25">
        <f t="shared" si="14"/>
        <v>32.526911934581186</v>
      </c>
      <c r="AK32" s="252">
        <f t="shared" si="15"/>
        <v>10.806283034744581</v>
      </c>
    </row>
    <row r="33" spans="1:37" x14ac:dyDescent="0.25">
      <c r="A33" s="266" t="s">
        <v>13</v>
      </c>
      <c r="B33" s="335" t="s">
        <v>171</v>
      </c>
      <c r="C33" s="335"/>
      <c r="D33" s="335"/>
      <c r="E33" s="335"/>
      <c r="F33" s="335"/>
      <c r="G33" s="335"/>
      <c r="H33" s="335" t="s">
        <v>24</v>
      </c>
      <c r="I33" s="335"/>
      <c r="J33" s="335"/>
      <c r="K33" s="335" t="s">
        <v>154</v>
      </c>
      <c r="L33" s="335"/>
      <c r="M33" s="335"/>
      <c r="O33" s="107" t="str">
        <f t="shared" si="0"/>
        <v>CRD 578</v>
      </c>
      <c r="P33" s="24">
        <f t="shared" ref="P33:Q33" si="31">B21</f>
        <v>2787</v>
      </c>
      <c r="Q33" s="24">
        <f t="shared" si="31"/>
        <v>2146</v>
      </c>
      <c r="R33" s="25">
        <f t="shared" si="2"/>
        <v>2466.5</v>
      </c>
      <c r="S33" s="254">
        <f t="shared" si="3"/>
        <v>7.7441130298273153</v>
      </c>
      <c r="T33" s="25">
        <f t="shared" si="4"/>
        <v>453.25544674057699</v>
      </c>
      <c r="U33" s="252">
        <f t="shared" si="5"/>
        <v>18.376462466676546</v>
      </c>
      <c r="X33" s="24">
        <f t="shared" ref="X33:Y33" si="32">D21</f>
        <v>510</v>
      </c>
      <c r="Y33" s="24">
        <f t="shared" si="32"/>
        <v>416</v>
      </c>
      <c r="Z33" s="25">
        <f t="shared" si="7"/>
        <v>463</v>
      </c>
      <c r="AA33" s="254">
        <f t="shared" si="8"/>
        <v>1.4536891679748822</v>
      </c>
      <c r="AB33" s="25">
        <f t="shared" si="9"/>
        <v>66.468037431535464</v>
      </c>
      <c r="AC33" s="252">
        <f t="shared" si="10"/>
        <v>14.355947609402907</v>
      </c>
      <c r="AE33" s="264"/>
      <c r="AF33" s="24">
        <f t="shared" ref="AF33:AG33" si="33">F21</f>
        <v>575</v>
      </c>
      <c r="AG33" s="24">
        <f t="shared" si="33"/>
        <v>459</v>
      </c>
      <c r="AH33" s="25">
        <f t="shared" si="12"/>
        <v>517</v>
      </c>
      <c r="AI33" s="254">
        <f t="shared" si="13"/>
        <v>1.6232339089481946</v>
      </c>
      <c r="AJ33" s="25">
        <f t="shared" si="14"/>
        <v>82.024386617639507</v>
      </c>
      <c r="AK33" s="252">
        <f t="shared" si="15"/>
        <v>15.865451956990235</v>
      </c>
    </row>
    <row r="34" spans="1:37" x14ac:dyDescent="0.25">
      <c r="O34" s="107" t="str">
        <f>H26</f>
        <v>CRD 579</v>
      </c>
      <c r="P34" s="24">
        <f>H14</f>
        <v>478</v>
      </c>
      <c r="Q34" s="24">
        <f>I14</f>
        <v>606</v>
      </c>
      <c r="R34" s="25">
        <f t="shared" si="2"/>
        <v>542</v>
      </c>
      <c r="S34" s="254">
        <f t="shared" si="3"/>
        <v>1.7017268445839875</v>
      </c>
      <c r="T34" s="25">
        <f t="shared" si="4"/>
        <v>90.509667991878089</v>
      </c>
      <c r="U34" s="252">
        <f t="shared" si="5"/>
        <v>16.699200736508875</v>
      </c>
      <c r="X34" s="24">
        <f>J14</f>
        <v>351</v>
      </c>
      <c r="Y34" s="24">
        <f>K14</f>
        <v>334</v>
      </c>
      <c r="Z34" s="25">
        <f t="shared" si="7"/>
        <v>342.5</v>
      </c>
      <c r="AA34" s="254">
        <f t="shared" si="8"/>
        <v>1.0753532182103611</v>
      </c>
      <c r="AB34" s="25">
        <f t="shared" si="9"/>
        <v>12.020815280171307</v>
      </c>
      <c r="AC34" s="252">
        <f t="shared" si="10"/>
        <v>3.5097270891011121</v>
      </c>
      <c r="AE34" s="264"/>
      <c r="AF34" s="24">
        <f>L14</f>
        <v>242</v>
      </c>
      <c r="AG34" s="24">
        <f>M14</f>
        <v>222</v>
      </c>
      <c r="AH34" s="25">
        <f t="shared" si="12"/>
        <v>232</v>
      </c>
      <c r="AI34" s="254">
        <f t="shared" si="13"/>
        <v>0.72841444270015698</v>
      </c>
      <c r="AJ34" s="25">
        <f t="shared" si="14"/>
        <v>14.142135623730951</v>
      </c>
      <c r="AK34" s="252">
        <f t="shared" si="15"/>
        <v>6.0957481136771339</v>
      </c>
    </row>
    <row r="35" spans="1:37" x14ac:dyDescent="0.25">
      <c r="O35" s="107" t="str">
        <f t="shared" ref="O35:O41" si="34">H27</f>
        <v>CRD 580</v>
      </c>
      <c r="P35" s="24">
        <f t="shared" ref="P35:Q35" si="35">H15</f>
        <v>344</v>
      </c>
      <c r="Q35" s="24">
        <f t="shared" si="35"/>
        <v>365</v>
      </c>
      <c r="R35" s="25">
        <f t="shared" ref="R35:R42" si="36">AVERAGE(P35:Q35)</f>
        <v>354.5</v>
      </c>
      <c r="S35" s="254">
        <f t="shared" si="3"/>
        <v>1.1130298273155417</v>
      </c>
      <c r="T35" s="25">
        <f t="shared" si="4"/>
        <v>14.849242404917497</v>
      </c>
      <c r="U35" s="252">
        <f t="shared" si="5"/>
        <v>4.1887848814999993</v>
      </c>
      <c r="X35" s="24">
        <f t="shared" ref="X35:Y35" si="37">J15</f>
        <v>282</v>
      </c>
      <c r="Y35" s="24">
        <f t="shared" si="37"/>
        <v>307</v>
      </c>
      <c r="Z35" s="25">
        <f t="shared" si="7"/>
        <v>294.5</v>
      </c>
      <c r="AA35" s="254">
        <f t="shared" si="8"/>
        <v>0.92464678178963888</v>
      </c>
      <c r="AB35" s="25">
        <f t="shared" si="9"/>
        <v>17.677669529663689</v>
      </c>
      <c r="AC35" s="252">
        <f t="shared" si="10"/>
        <v>6.0026042545547327</v>
      </c>
      <c r="AE35" s="264"/>
      <c r="AF35" s="24">
        <f t="shared" ref="AF35:AG35" si="38">L15</f>
        <v>247</v>
      </c>
      <c r="AG35" s="24">
        <f t="shared" si="38"/>
        <v>240</v>
      </c>
      <c r="AH35" s="25">
        <f t="shared" si="12"/>
        <v>243.5</v>
      </c>
      <c r="AI35" s="254">
        <f t="shared" si="13"/>
        <v>0.76452119309262168</v>
      </c>
      <c r="AJ35" s="25">
        <f t="shared" si="14"/>
        <v>4.9497474683058327</v>
      </c>
      <c r="AK35" s="252">
        <f t="shared" si="15"/>
        <v>2.0327505003309372</v>
      </c>
    </row>
    <row r="36" spans="1:37" x14ac:dyDescent="0.25">
      <c r="O36" s="107" t="str">
        <f t="shared" si="34"/>
        <v>CRD 581</v>
      </c>
      <c r="P36" s="24">
        <f t="shared" ref="P36:Q36" si="39">H16</f>
        <v>440</v>
      </c>
      <c r="Q36" s="24">
        <f t="shared" si="39"/>
        <v>517</v>
      </c>
      <c r="R36" s="25">
        <f t="shared" si="36"/>
        <v>478.5</v>
      </c>
      <c r="S36" s="254">
        <f t="shared" si="3"/>
        <v>1.5023547880690737</v>
      </c>
      <c r="T36" s="25">
        <f t="shared" si="4"/>
        <v>54.447222151364159</v>
      </c>
      <c r="U36" s="252">
        <f t="shared" si="5"/>
        <v>11.378729812197315</v>
      </c>
      <c r="X36" s="24">
        <f t="shared" ref="X36:Y36" si="40">J16</f>
        <v>356</v>
      </c>
      <c r="Y36" s="24">
        <f t="shared" si="40"/>
        <v>500</v>
      </c>
      <c r="Z36" s="25">
        <f t="shared" si="7"/>
        <v>428</v>
      </c>
      <c r="AA36" s="254">
        <f t="shared" si="8"/>
        <v>1.3437990580847723</v>
      </c>
      <c r="AB36" s="25">
        <f t="shared" si="9"/>
        <v>101.82337649086284</v>
      </c>
      <c r="AC36" s="252">
        <f t="shared" si="10"/>
        <v>23.790508525902531</v>
      </c>
      <c r="AE36" s="264"/>
      <c r="AF36" s="24">
        <f t="shared" ref="AF36:AG36" si="41">L16</f>
        <v>352</v>
      </c>
      <c r="AG36" s="24">
        <f t="shared" si="41"/>
        <v>258</v>
      </c>
      <c r="AH36" s="25">
        <f t="shared" si="12"/>
        <v>305</v>
      </c>
      <c r="AI36" s="254">
        <f t="shared" si="13"/>
        <v>0.95761381475667195</v>
      </c>
      <c r="AJ36" s="25">
        <f t="shared" si="14"/>
        <v>66.468037431535464</v>
      </c>
      <c r="AK36" s="252">
        <f t="shared" si="15"/>
        <v>21.792799157880481</v>
      </c>
    </row>
    <row r="37" spans="1:37" x14ac:dyDescent="0.25">
      <c r="O37" s="107" t="str">
        <f t="shared" si="34"/>
        <v>CRD 582</v>
      </c>
      <c r="P37" s="24">
        <f t="shared" ref="P37:Q37" si="42">H17</f>
        <v>2080</v>
      </c>
      <c r="Q37" s="24">
        <f t="shared" si="42"/>
        <v>2477</v>
      </c>
      <c r="R37" s="25">
        <f t="shared" si="36"/>
        <v>2278.5</v>
      </c>
      <c r="S37" s="254">
        <f t="shared" si="3"/>
        <v>7.1538461538461542</v>
      </c>
      <c r="T37" s="25">
        <f t="shared" si="4"/>
        <v>280.72139213105936</v>
      </c>
      <c r="U37" s="252">
        <f t="shared" si="5"/>
        <v>12.320447317579958</v>
      </c>
      <c r="X37" s="24">
        <f t="shared" ref="X37:Y37" si="43">J17</f>
        <v>581</v>
      </c>
      <c r="Y37" s="24">
        <f t="shared" si="43"/>
        <v>271</v>
      </c>
      <c r="Z37" s="25">
        <f t="shared" si="7"/>
        <v>426</v>
      </c>
      <c r="AA37" s="254">
        <f t="shared" si="8"/>
        <v>1.337519623233909</v>
      </c>
      <c r="AB37" s="25">
        <f t="shared" si="9"/>
        <v>219.20310216782974</v>
      </c>
      <c r="AC37" s="252">
        <f t="shared" si="10"/>
        <v>51.456127269443598</v>
      </c>
      <c r="AE37" s="264"/>
      <c r="AF37" s="24">
        <f t="shared" ref="AF37:AG37" si="44">L17</f>
        <v>387</v>
      </c>
      <c r="AG37" s="24">
        <f t="shared" si="44"/>
        <v>399</v>
      </c>
      <c r="AH37" s="25">
        <f t="shared" si="12"/>
        <v>393</v>
      </c>
      <c r="AI37" s="254">
        <f t="shared" si="13"/>
        <v>1.2339089481946626</v>
      </c>
      <c r="AJ37" s="25">
        <f t="shared" si="14"/>
        <v>8.4852813742385695</v>
      </c>
      <c r="AK37" s="252">
        <f t="shared" si="15"/>
        <v>2.1591046753787708</v>
      </c>
    </row>
    <row r="38" spans="1:37" x14ac:dyDescent="0.25">
      <c r="O38" s="107" t="str">
        <f t="shared" si="34"/>
        <v>CRD 583</v>
      </c>
      <c r="P38" s="24">
        <f t="shared" ref="P38:Q38" si="45">H18</f>
        <v>402</v>
      </c>
      <c r="Q38" s="24">
        <f t="shared" si="45"/>
        <v>424</v>
      </c>
      <c r="R38" s="25">
        <f t="shared" si="36"/>
        <v>413</v>
      </c>
      <c r="S38" s="254">
        <f t="shared" si="3"/>
        <v>1.2967032967032968</v>
      </c>
      <c r="T38" s="25">
        <f t="shared" si="4"/>
        <v>15.556349186104045</v>
      </c>
      <c r="U38" s="252">
        <f t="shared" si="5"/>
        <v>3.7666705051099383</v>
      </c>
      <c r="X38" s="24">
        <f t="shared" ref="X38:Y38" si="46">J18</f>
        <v>390</v>
      </c>
      <c r="Y38" s="24">
        <f t="shared" si="46"/>
        <v>396</v>
      </c>
      <c r="Z38" s="25">
        <f t="shared" si="7"/>
        <v>393</v>
      </c>
      <c r="AA38" s="254">
        <f t="shared" si="8"/>
        <v>1.2339089481946626</v>
      </c>
      <c r="AB38" s="25">
        <f t="shared" si="9"/>
        <v>4.2426406871192848</v>
      </c>
      <c r="AC38" s="252">
        <f t="shared" si="10"/>
        <v>1.0795523376893854</v>
      </c>
      <c r="AE38" s="264"/>
      <c r="AF38" s="24">
        <f t="shared" ref="AF38:AG38" si="47">L18</f>
        <v>400</v>
      </c>
      <c r="AG38" s="24">
        <f t="shared" si="47"/>
        <v>278</v>
      </c>
      <c r="AH38" s="25">
        <f t="shared" si="12"/>
        <v>339</v>
      </c>
      <c r="AI38" s="254">
        <f t="shared" si="13"/>
        <v>1.0643642072213502</v>
      </c>
      <c r="AJ38" s="25">
        <f t="shared" si="14"/>
        <v>86.267027304758798</v>
      </c>
      <c r="AK38" s="252">
        <f t="shared" si="15"/>
        <v>25.447500679869851</v>
      </c>
    </row>
    <row r="39" spans="1:37" x14ac:dyDescent="0.25">
      <c r="O39" s="107" t="str">
        <f t="shared" si="34"/>
        <v>CRD 584</v>
      </c>
      <c r="P39" s="24">
        <f t="shared" ref="P39:Q39" si="48">H19</f>
        <v>2181</v>
      </c>
      <c r="Q39" s="24">
        <f t="shared" si="48"/>
        <v>3346</v>
      </c>
      <c r="R39" s="25">
        <f t="shared" si="36"/>
        <v>2763.5</v>
      </c>
      <c r="S39" s="254">
        <f t="shared" si="3"/>
        <v>8.6766091051805336</v>
      </c>
      <c r="T39" s="25">
        <f t="shared" si="4"/>
        <v>823.77940008232781</v>
      </c>
      <c r="U39" s="252">
        <f t="shared" si="5"/>
        <v>29.809278092358525</v>
      </c>
      <c r="X39" s="24">
        <f t="shared" ref="X39:Y39" si="49">J19</f>
        <v>811</v>
      </c>
      <c r="Y39" s="24">
        <f t="shared" si="49"/>
        <v>670</v>
      </c>
      <c r="Z39" s="25">
        <f t="shared" si="7"/>
        <v>740.5</v>
      </c>
      <c r="AA39" s="254">
        <f t="shared" si="8"/>
        <v>2.3249607535321819</v>
      </c>
      <c r="AB39" s="25">
        <f t="shared" si="9"/>
        <v>99.702056147303196</v>
      </c>
      <c r="AC39" s="252">
        <f t="shared" si="10"/>
        <v>13.464153429750599</v>
      </c>
      <c r="AE39" s="276"/>
      <c r="AF39" s="24">
        <f t="shared" ref="AF39:AG39" si="50">L19</f>
        <v>405</v>
      </c>
      <c r="AG39" s="24">
        <f t="shared" si="50"/>
        <v>352</v>
      </c>
      <c r="AH39" s="25">
        <f t="shared" si="12"/>
        <v>378.5</v>
      </c>
      <c r="AI39" s="254">
        <f t="shared" si="13"/>
        <v>1.1883830455259026</v>
      </c>
      <c r="AJ39" s="25">
        <f t="shared" si="14"/>
        <v>37.476659402887016</v>
      </c>
      <c r="AK39" s="252">
        <f t="shared" si="15"/>
        <v>9.9013631183321049</v>
      </c>
    </row>
    <row r="40" spans="1:37" x14ac:dyDescent="0.25">
      <c r="O40" s="107" t="str">
        <f t="shared" si="34"/>
        <v>CRD 585</v>
      </c>
      <c r="P40" s="24">
        <f t="shared" ref="P40:Q40" si="51">H20</f>
        <v>9698</v>
      </c>
      <c r="Q40" s="24">
        <f t="shared" si="51"/>
        <v>17614</v>
      </c>
      <c r="R40" s="25">
        <f t="shared" si="36"/>
        <v>13656</v>
      </c>
      <c r="S40" s="254">
        <f t="shared" si="3"/>
        <v>42.875981161695449</v>
      </c>
      <c r="T40" s="25">
        <f t="shared" si="4"/>
        <v>5597.4572798727104</v>
      </c>
      <c r="U40" s="252">
        <f t="shared" si="5"/>
        <v>40.988995898306314</v>
      </c>
      <c r="X40" s="24">
        <f t="shared" ref="X40:Y40" si="52">J20</f>
        <v>1930</v>
      </c>
      <c r="Y40" s="24">
        <f t="shared" si="52"/>
        <v>1755</v>
      </c>
      <c r="Z40" s="25">
        <f t="shared" si="7"/>
        <v>1842.5</v>
      </c>
      <c r="AA40" s="254">
        <f t="shared" si="8"/>
        <v>5.784929356357928</v>
      </c>
      <c r="AB40" s="25">
        <f t="shared" si="9"/>
        <v>123.74368670764582</v>
      </c>
      <c r="AC40" s="252">
        <f t="shared" si="10"/>
        <v>6.7160752622874256</v>
      </c>
      <c r="AE40" s="264"/>
      <c r="AF40" s="24">
        <f t="shared" ref="AF40:AG40" si="53">L20</f>
        <v>576</v>
      </c>
      <c r="AG40" s="24">
        <f t="shared" si="53"/>
        <v>458</v>
      </c>
      <c r="AH40" s="25">
        <f t="shared" si="12"/>
        <v>517</v>
      </c>
      <c r="AI40" s="254">
        <f t="shared" si="13"/>
        <v>1.6232339089481946</v>
      </c>
      <c r="AJ40" s="25">
        <f t="shared" si="14"/>
        <v>83.438600180012614</v>
      </c>
      <c r="AK40" s="252">
        <f t="shared" si="15"/>
        <v>16.138994232110758</v>
      </c>
    </row>
    <row r="41" spans="1:37" x14ac:dyDescent="0.25">
      <c r="O41" s="107" t="str">
        <f t="shared" si="34"/>
        <v>1% DMSO</v>
      </c>
      <c r="P41" s="24">
        <f t="shared" ref="P41:Q41" si="54">H21</f>
        <v>335</v>
      </c>
      <c r="Q41" s="24">
        <f t="shared" si="54"/>
        <v>302</v>
      </c>
      <c r="R41" s="25">
        <f t="shared" si="36"/>
        <v>318.5</v>
      </c>
      <c r="S41" s="254">
        <f t="shared" si="3"/>
        <v>1</v>
      </c>
      <c r="T41" s="25">
        <f t="shared" si="4"/>
        <v>23.334523779156068</v>
      </c>
      <c r="U41" s="252">
        <f t="shared" si="5"/>
        <v>7.3263810923566925</v>
      </c>
      <c r="X41" s="24"/>
      <c r="Y41" s="24"/>
      <c r="Z41" s="25"/>
      <c r="AA41" s="254"/>
      <c r="AB41" s="25"/>
      <c r="AC41" s="252"/>
      <c r="AE41" s="264"/>
      <c r="AF41" s="24"/>
      <c r="AG41" s="24"/>
      <c r="AH41" s="25"/>
      <c r="AI41" s="254"/>
      <c r="AJ41" s="25"/>
      <c r="AK41" s="252"/>
    </row>
    <row r="42" spans="1:37" x14ac:dyDescent="0.25">
      <c r="O42" s="107" t="str">
        <f>K33</f>
        <v>buffer</v>
      </c>
      <c r="P42" s="24">
        <f>K21</f>
        <v>310</v>
      </c>
      <c r="Q42" s="24">
        <f>L21</f>
        <v>382</v>
      </c>
      <c r="R42" s="25">
        <f t="shared" si="36"/>
        <v>346</v>
      </c>
      <c r="S42" s="254">
        <f t="shared" si="3"/>
        <v>1.0863422291993721</v>
      </c>
      <c r="T42" s="25">
        <f t="shared" si="4"/>
        <v>50.911688245431421</v>
      </c>
      <c r="U42" s="252">
        <f t="shared" si="5"/>
        <v>14.714360764575554</v>
      </c>
      <c r="X42" s="24"/>
      <c r="Y42" s="24"/>
      <c r="Z42" s="25"/>
      <c r="AA42" s="254"/>
      <c r="AB42" s="25"/>
      <c r="AC42" s="252"/>
      <c r="AE42" s="264"/>
      <c r="AF42" s="24"/>
      <c r="AG42" s="24"/>
      <c r="AH42" s="25"/>
      <c r="AI42" s="254"/>
      <c r="AJ42" s="25"/>
      <c r="AK42" s="252"/>
    </row>
  </sheetData>
  <mergeCells count="26">
    <mergeCell ref="B27:G27"/>
    <mergeCell ref="H27:M27"/>
    <mergeCell ref="B28:G28"/>
    <mergeCell ref="H28:M28"/>
    <mergeCell ref="B24:C24"/>
    <mergeCell ref="D24:E24"/>
    <mergeCell ref="F24:G24"/>
    <mergeCell ref="H24:I24"/>
    <mergeCell ref="J24:K24"/>
    <mergeCell ref="L24:M24"/>
    <mergeCell ref="O24:U24"/>
    <mergeCell ref="W24:AC24"/>
    <mergeCell ref="AE24:AK24"/>
    <mergeCell ref="B32:G32"/>
    <mergeCell ref="B33:G33"/>
    <mergeCell ref="H33:J33"/>
    <mergeCell ref="K33:M33"/>
    <mergeCell ref="H31:M31"/>
    <mergeCell ref="H32:M32"/>
    <mergeCell ref="B29:G29"/>
    <mergeCell ref="H29:M29"/>
    <mergeCell ref="B30:G30"/>
    <mergeCell ref="B31:G31"/>
    <mergeCell ref="H30:M30"/>
    <mergeCell ref="B26:G26"/>
    <mergeCell ref="H26:M26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K33"/>
  <sheetViews>
    <sheetView topLeftCell="N7" zoomScale="80" zoomScaleNormal="80" workbookViewId="0">
      <selection activeCell="AI29" sqref="AI29"/>
    </sheetView>
  </sheetViews>
  <sheetFormatPr defaultRowHeight="15" x14ac:dyDescent="0.25"/>
  <cols>
    <col min="1" max="16384" width="9.140625" style="276"/>
  </cols>
  <sheetData>
    <row r="3" spans="1:13" x14ac:dyDescent="0.25">
      <c r="A3" s="277" t="s">
        <v>0</v>
      </c>
      <c r="D3" s="277" t="s">
        <v>1</v>
      </c>
      <c r="K3" s="277" t="s">
        <v>194</v>
      </c>
    </row>
    <row r="4" spans="1:13" x14ac:dyDescent="0.25">
      <c r="A4" s="277" t="s">
        <v>2</v>
      </c>
      <c r="I4" s="277" t="s">
        <v>195</v>
      </c>
      <c r="K4" s="277" t="s">
        <v>196</v>
      </c>
    </row>
    <row r="5" spans="1:13" x14ac:dyDescent="0.25">
      <c r="A5" s="277" t="s">
        <v>197</v>
      </c>
    </row>
    <row r="6" spans="1:13" x14ac:dyDescent="0.25">
      <c r="A6" s="277" t="s">
        <v>161</v>
      </c>
    </row>
    <row r="7" spans="1:13" x14ac:dyDescent="0.25">
      <c r="A7" s="277" t="s">
        <v>198</v>
      </c>
    </row>
    <row r="8" spans="1:13" x14ac:dyDescent="0.25">
      <c r="A8" s="277" t="s">
        <v>4</v>
      </c>
    </row>
    <row r="12" spans="1:13" x14ac:dyDescent="0.25">
      <c r="B12" s="276" t="s">
        <v>5</v>
      </c>
    </row>
    <row r="13" spans="1:13" x14ac:dyDescent="0.25">
      <c r="B13" s="278">
        <v>1</v>
      </c>
      <c r="C13" s="278">
        <v>2</v>
      </c>
      <c r="D13" s="278">
        <v>3</v>
      </c>
      <c r="E13" s="278">
        <v>4</v>
      </c>
      <c r="F13" s="278">
        <v>5</v>
      </c>
      <c r="G13" s="278">
        <v>6</v>
      </c>
      <c r="H13" s="278">
        <v>7</v>
      </c>
      <c r="I13" s="278">
        <v>8</v>
      </c>
      <c r="J13" s="278">
        <v>9</v>
      </c>
      <c r="K13" s="278">
        <v>10</v>
      </c>
      <c r="L13" s="278">
        <v>11</v>
      </c>
      <c r="M13" s="278">
        <v>12</v>
      </c>
    </row>
    <row r="14" spans="1:13" x14ac:dyDescent="0.25">
      <c r="A14" s="278" t="s">
        <v>6</v>
      </c>
      <c r="B14" s="279"/>
      <c r="C14" s="280"/>
      <c r="D14" s="280"/>
      <c r="E14" s="280"/>
      <c r="F14" s="280"/>
      <c r="G14" s="280"/>
      <c r="H14" s="280">
        <v>706</v>
      </c>
      <c r="I14" s="280">
        <v>644</v>
      </c>
      <c r="J14" s="280"/>
      <c r="K14" s="280"/>
      <c r="L14" s="280"/>
      <c r="M14" s="281"/>
    </row>
    <row r="15" spans="1:13" x14ac:dyDescent="0.25">
      <c r="A15" s="278" t="s">
        <v>7</v>
      </c>
      <c r="B15" s="282"/>
      <c r="C15" s="283"/>
      <c r="D15" s="283"/>
      <c r="E15" s="283"/>
      <c r="F15" s="283"/>
      <c r="G15" s="283"/>
      <c r="H15" s="283">
        <v>540</v>
      </c>
      <c r="I15" s="283">
        <v>658</v>
      </c>
      <c r="J15" s="283"/>
      <c r="K15" s="283"/>
      <c r="L15" s="283"/>
      <c r="M15" s="284"/>
    </row>
    <row r="16" spans="1:13" x14ac:dyDescent="0.25">
      <c r="A16" s="278" t="s">
        <v>8</v>
      </c>
      <c r="B16" s="282"/>
      <c r="C16" s="283"/>
      <c r="D16" s="283"/>
      <c r="E16" s="283"/>
      <c r="F16" s="283"/>
      <c r="G16" s="283"/>
      <c r="H16" s="283"/>
      <c r="I16" s="283"/>
      <c r="J16" s="283"/>
      <c r="K16" s="283"/>
      <c r="L16" s="283"/>
      <c r="M16" s="284"/>
    </row>
    <row r="17" spans="1:37" x14ac:dyDescent="0.25">
      <c r="A17" s="278" t="s">
        <v>9</v>
      </c>
      <c r="B17" s="282">
        <v>1861</v>
      </c>
      <c r="C17" s="283">
        <v>1787</v>
      </c>
      <c r="D17" s="283">
        <v>993</v>
      </c>
      <c r="E17" s="283">
        <v>1088</v>
      </c>
      <c r="F17" s="283">
        <v>730</v>
      </c>
      <c r="G17" s="283">
        <v>735</v>
      </c>
      <c r="H17" s="283"/>
      <c r="I17" s="283"/>
      <c r="J17" s="283"/>
      <c r="K17" s="283"/>
      <c r="L17" s="283"/>
      <c r="M17" s="284"/>
    </row>
    <row r="18" spans="1:37" x14ac:dyDescent="0.25">
      <c r="A18" s="278" t="s">
        <v>10</v>
      </c>
      <c r="B18" s="282">
        <v>552</v>
      </c>
      <c r="C18" s="283">
        <v>592</v>
      </c>
      <c r="D18" s="283">
        <v>891</v>
      </c>
      <c r="E18" s="283">
        <v>706</v>
      </c>
      <c r="F18" s="283">
        <v>720</v>
      </c>
      <c r="G18" s="283">
        <v>681</v>
      </c>
      <c r="H18" s="283"/>
      <c r="I18" s="283"/>
      <c r="J18" s="283"/>
      <c r="K18" s="283"/>
      <c r="L18" s="283"/>
      <c r="M18" s="284"/>
    </row>
    <row r="19" spans="1:37" x14ac:dyDescent="0.25">
      <c r="A19" s="278" t="s">
        <v>11</v>
      </c>
      <c r="B19" s="282">
        <v>10483</v>
      </c>
      <c r="C19" s="283">
        <v>19120</v>
      </c>
      <c r="D19" s="283">
        <v>907</v>
      </c>
      <c r="E19" s="283">
        <v>548</v>
      </c>
      <c r="F19" s="283">
        <v>513</v>
      </c>
      <c r="G19" s="283">
        <v>579</v>
      </c>
      <c r="H19" s="283"/>
      <c r="I19" s="283"/>
      <c r="J19" s="283"/>
      <c r="K19" s="283"/>
      <c r="L19" s="283"/>
      <c r="M19" s="284"/>
    </row>
    <row r="20" spans="1:37" x14ac:dyDescent="0.25">
      <c r="A20" s="278" t="s">
        <v>12</v>
      </c>
      <c r="B20" s="282">
        <v>3821</v>
      </c>
      <c r="C20" s="283">
        <v>4041</v>
      </c>
      <c r="D20" s="283">
        <v>642</v>
      </c>
      <c r="E20" s="283">
        <v>690</v>
      </c>
      <c r="F20" s="283">
        <v>860</v>
      </c>
      <c r="G20" s="283">
        <v>640</v>
      </c>
      <c r="H20" s="283"/>
      <c r="I20" s="283"/>
      <c r="J20" s="283"/>
      <c r="K20" s="283"/>
      <c r="L20" s="283"/>
      <c r="M20" s="284"/>
    </row>
    <row r="21" spans="1:37" x14ac:dyDescent="0.25">
      <c r="A21" s="278" t="s">
        <v>13</v>
      </c>
      <c r="B21" s="285">
        <v>4010</v>
      </c>
      <c r="C21" s="286">
        <v>3378</v>
      </c>
      <c r="D21" s="286">
        <v>1171</v>
      </c>
      <c r="E21" s="286">
        <v>838</v>
      </c>
      <c r="F21" s="286">
        <v>707</v>
      </c>
      <c r="G21" s="286">
        <v>727</v>
      </c>
      <c r="H21" s="286"/>
      <c r="I21" s="286"/>
      <c r="J21" s="286"/>
      <c r="K21" s="286"/>
      <c r="L21" s="286"/>
      <c r="M21" s="287"/>
    </row>
    <row r="23" spans="1:37" ht="15.75" thickBot="1" x14ac:dyDescent="0.3"/>
    <row r="24" spans="1:37" x14ac:dyDescent="0.25">
      <c r="B24" s="335" t="s">
        <v>17</v>
      </c>
      <c r="C24" s="335"/>
      <c r="D24" s="335" t="s">
        <v>53</v>
      </c>
      <c r="E24" s="335"/>
      <c r="F24" s="335" t="s">
        <v>53</v>
      </c>
      <c r="G24" s="335"/>
      <c r="H24" s="335" t="s">
        <v>17</v>
      </c>
      <c r="I24" s="335"/>
      <c r="J24" s="335" t="s">
        <v>53</v>
      </c>
      <c r="K24" s="335"/>
      <c r="L24" s="335" t="s">
        <v>53</v>
      </c>
      <c r="M24" s="335"/>
      <c r="O24" s="344" t="s">
        <v>17</v>
      </c>
      <c r="P24" s="345"/>
      <c r="Q24" s="345"/>
      <c r="R24" s="345"/>
      <c r="S24" s="345"/>
      <c r="T24" s="345"/>
      <c r="U24" s="346"/>
      <c r="W24" s="344" t="s">
        <v>18</v>
      </c>
      <c r="X24" s="345"/>
      <c r="Y24" s="345"/>
      <c r="Z24" s="345"/>
      <c r="AA24" s="345"/>
      <c r="AB24" s="345"/>
      <c r="AC24" s="346"/>
      <c r="AE24" s="344" t="s">
        <v>53</v>
      </c>
      <c r="AF24" s="345"/>
      <c r="AG24" s="345"/>
      <c r="AH24" s="345"/>
      <c r="AI24" s="345"/>
      <c r="AJ24" s="345"/>
      <c r="AK24" s="346"/>
    </row>
    <row r="25" spans="1:37" x14ac:dyDescent="0.25">
      <c r="B25" s="278">
        <v>1</v>
      </c>
      <c r="C25" s="278">
        <v>2</v>
      </c>
      <c r="D25" s="278">
        <v>3</v>
      </c>
      <c r="E25" s="278">
        <v>4</v>
      </c>
      <c r="F25" s="278">
        <v>5</v>
      </c>
      <c r="G25" s="278">
        <v>6</v>
      </c>
      <c r="H25" s="278">
        <v>7</v>
      </c>
      <c r="I25" s="278">
        <v>8</v>
      </c>
      <c r="J25" s="278">
        <v>9</v>
      </c>
      <c r="K25" s="278">
        <v>10</v>
      </c>
      <c r="L25" s="278">
        <v>11</v>
      </c>
      <c r="M25" s="278">
        <v>12</v>
      </c>
      <c r="O25" s="107"/>
      <c r="P25" s="238" t="s">
        <v>77</v>
      </c>
      <c r="Q25" s="238" t="s">
        <v>78</v>
      </c>
      <c r="R25" s="238" t="s">
        <v>22</v>
      </c>
      <c r="S25" s="238" t="s">
        <v>79</v>
      </c>
      <c r="T25" s="238" t="s">
        <v>131</v>
      </c>
      <c r="U25" s="251" t="s">
        <v>132</v>
      </c>
      <c r="W25" s="107"/>
      <c r="X25" s="238" t="s">
        <v>77</v>
      </c>
      <c r="Y25" s="238" t="s">
        <v>78</v>
      </c>
      <c r="Z25" s="238" t="s">
        <v>22</v>
      </c>
      <c r="AA25" s="238" t="s">
        <v>79</v>
      </c>
      <c r="AB25" s="238" t="s">
        <v>131</v>
      </c>
      <c r="AC25" s="251" t="s">
        <v>132</v>
      </c>
      <c r="AE25" s="107"/>
      <c r="AF25" s="238" t="s">
        <v>77</v>
      </c>
      <c r="AG25" s="238" t="s">
        <v>78</v>
      </c>
      <c r="AH25" s="238" t="s">
        <v>22</v>
      </c>
      <c r="AI25" s="238" t="s">
        <v>79</v>
      </c>
      <c r="AJ25" s="238" t="s">
        <v>131</v>
      </c>
      <c r="AK25" s="251" t="s">
        <v>132</v>
      </c>
    </row>
    <row r="26" spans="1:37" x14ac:dyDescent="0.25">
      <c r="A26" s="278" t="s">
        <v>6</v>
      </c>
      <c r="B26" s="205"/>
      <c r="C26" s="206"/>
      <c r="D26" s="206"/>
      <c r="E26" s="206"/>
      <c r="F26" s="206"/>
      <c r="G26" s="207"/>
      <c r="H26" s="353" t="s">
        <v>24</v>
      </c>
      <c r="I26" s="354"/>
      <c r="J26" s="207"/>
      <c r="K26" s="206"/>
      <c r="L26" s="206"/>
      <c r="M26" s="207"/>
      <c r="O26" s="107" t="str">
        <f>B29</f>
        <v>CRD 587</v>
      </c>
      <c r="P26" s="24">
        <f t="shared" ref="P26:Q30" si="0">B17</f>
        <v>1861</v>
      </c>
      <c r="Q26" s="24">
        <f t="shared" si="0"/>
        <v>1787</v>
      </c>
      <c r="R26" s="25">
        <f t="shared" ref="R26:R32" si="1">AVERAGE(P26:Q26)</f>
        <v>1824</v>
      </c>
      <c r="S26" s="254">
        <f>R26/$R$31</f>
        <v>2.7022222222222223</v>
      </c>
      <c r="T26" s="25">
        <f t="shared" ref="T26:T32" si="2">STDEV(P26:Q26)</f>
        <v>52.32590180780452</v>
      </c>
      <c r="U26" s="252">
        <f t="shared" ref="U26:U32" si="3">T26/R26*100</f>
        <v>2.8687446166559498</v>
      </c>
      <c r="X26" s="24">
        <f t="shared" ref="X26:Y30" si="4">D17</f>
        <v>993</v>
      </c>
      <c r="Y26" s="24">
        <f t="shared" si="4"/>
        <v>1088</v>
      </c>
      <c r="Z26" s="25">
        <f t="shared" ref="Z26:Z30" si="5">AVERAGE(X26:Y26)</f>
        <v>1040.5</v>
      </c>
      <c r="AA26" s="254">
        <f>Z26/$R$31</f>
        <v>1.5414814814814815</v>
      </c>
      <c r="AB26" s="25">
        <f t="shared" ref="AB26:AB30" si="6">STDEV(X26:Y26)</f>
        <v>67.175144212722017</v>
      </c>
      <c r="AC26" s="252">
        <f t="shared" ref="AC26:AC30" si="7">AB26/Z26*100</f>
        <v>6.4560446143894294</v>
      </c>
      <c r="AF26" s="24">
        <f t="shared" ref="AF26:AG30" si="8">F17</f>
        <v>730</v>
      </c>
      <c r="AG26" s="24">
        <f t="shared" si="8"/>
        <v>735</v>
      </c>
      <c r="AH26" s="25">
        <f t="shared" ref="AH26:AH30" si="9">AVERAGE(AF26:AG26)</f>
        <v>732.5</v>
      </c>
      <c r="AI26" s="254">
        <f>AH26/$R$31</f>
        <v>1.0851851851851853</v>
      </c>
      <c r="AJ26" s="25">
        <f t="shared" ref="AJ26:AJ30" si="10">STDEV(AF26:AG26)</f>
        <v>3.5355339059327378</v>
      </c>
      <c r="AK26" s="252">
        <f t="shared" ref="AK26:AK30" si="11">AJ26/AH26*100</f>
        <v>0.48266674483723382</v>
      </c>
    </row>
    <row r="27" spans="1:37" x14ac:dyDescent="0.25">
      <c r="A27" s="278" t="s">
        <v>7</v>
      </c>
      <c r="B27" s="205"/>
      <c r="C27" s="206"/>
      <c r="D27" s="206"/>
      <c r="E27" s="206"/>
      <c r="F27" s="206"/>
      <c r="G27" s="207"/>
      <c r="H27" s="353" t="s">
        <v>154</v>
      </c>
      <c r="I27" s="354"/>
      <c r="J27" s="207"/>
      <c r="K27" s="206"/>
      <c r="L27" s="206"/>
      <c r="M27" s="207"/>
      <c r="O27" s="107" t="str">
        <f>B30</f>
        <v>CRD 588</v>
      </c>
      <c r="P27" s="24">
        <f t="shared" si="0"/>
        <v>552</v>
      </c>
      <c r="Q27" s="24">
        <f t="shared" si="0"/>
        <v>592</v>
      </c>
      <c r="R27" s="25">
        <f t="shared" si="1"/>
        <v>572</v>
      </c>
      <c r="S27" s="254">
        <f t="shared" ref="S27:S32" si="12">R27/$R$31</f>
        <v>0.84740740740740739</v>
      </c>
      <c r="T27" s="25">
        <f t="shared" si="2"/>
        <v>28.284271247461902</v>
      </c>
      <c r="U27" s="252">
        <f t="shared" si="3"/>
        <v>4.9448026656401929</v>
      </c>
      <c r="X27" s="24">
        <f t="shared" si="4"/>
        <v>891</v>
      </c>
      <c r="Y27" s="24">
        <f t="shared" si="4"/>
        <v>706</v>
      </c>
      <c r="Z27" s="25">
        <f t="shared" si="5"/>
        <v>798.5</v>
      </c>
      <c r="AA27" s="254">
        <f t="shared" ref="AA27:AA30" si="13">Z27/$R$31</f>
        <v>1.182962962962963</v>
      </c>
      <c r="AB27" s="25">
        <f t="shared" si="6"/>
        <v>130.8147545195113</v>
      </c>
      <c r="AC27" s="252">
        <f t="shared" si="7"/>
        <v>16.382561617972609</v>
      </c>
      <c r="AF27" s="24">
        <f t="shared" si="8"/>
        <v>720</v>
      </c>
      <c r="AG27" s="24">
        <f t="shared" si="8"/>
        <v>681</v>
      </c>
      <c r="AH27" s="25">
        <f t="shared" si="9"/>
        <v>700.5</v>
      </c>
      <c r="AI27" s="254">
        <f t="shared" ref="AI27:AI30" si="14">AH27/$R$31</f>
        <v>1.0377777777777777</v>
      </c>
      <c r="AJ27" s="25">
        <f t="shared" si="10"/>
        <v>27.577164466275352</v>
      </c>
      <c r="AK27" s="252">
        <f t="shared" si="11"/>
        <v>3.9367829359422348</v>
      </c>
    </row>
    <row r="28" spans="1:37" x14ac:dyDescent="0.25">
      <c r="A28" s="278" t="s">
        <v>8</v>
      </c>
      <c r="B28" s="205"/>
      <c r="C28" s="206"/>
      <c r="D28" s="206"/>
      <c r="E28" s="206"/>
      <c r="F28" s="206"/>
      <c r="G28" s="207"/>
      <c r="H28" s="205"/>
      <c r="I28" s="206"/>
      <c r="J28" s="206"/>
      <c r="K28" s="206"/>
      <c r="L28" s="206"/>
      <c r="M28" s="207"/>
      <c r="O28" s="107" t="str">
        <f>B31</f>
        <v>CRD 589</v>
      </c>
      <c r="P28" s="24">
        <f t="shared" si="0"/>
        <v>10483</v>
      </c>
      <c r="Q28" s="24">
        <f t="shared" si="0"/>
        <v>19120</v>
      </c>
      <c r="R28" s="25">
        <f t="shared" si="1"/>
        <v>14801.5</v>
      </c>
      <c r="S28" s="254">
        <f t="shared" si="12"/>
        <v>21.928148148148146</v>
      </c>
      <c r="T28" s="25">
        <f t="shared" si="2"/>
        <v>6107.2812691082108</v>
      </c>
      <c r="U28" s="252">
        <f t="shared" si="3"/>
        <v>41.261232098829247</v>
      </c>
      <c r="X28" s="24">
        <f t="shared" si="4"/>
        <v>907</v>
      </c>
      <c r="Y28" s="24">
        <f t="shared" si="4"/>
        <v>548</v>
      </c>
      <c r="Z28" s="25">
        <f t="shared" si="5"/>
        <v>727.5</v>
      </c>
      <c r="AA28" s="254">
        <f t="shared" si="13"/>
        <v>1.0777777777777777</v>
      </c>
      <c r="AB28" s="25">
        <f t="shared" si="6"/>
        <v>253.85133444597056</v>
      </c>
      <c r="AC28" s="252">
        <f t="shared" si="7"/>
        <v>34.893654219377396</v>
      </c>
      <c r="AF28" s="24">
        <f t="shared" si="8"/>
        <v>513</v>
      </c>
      <c r="AG28" s="24">
        <f t="shared" si="8"/>
        <v>579</v>
      </c>
      <c r="AH28" s="25">
        <f t="shared" si="9"/>
        <v>546</v>
      </c>
      <c r="AI28" s="254">
        <f t="shared" si="14"/>
        <v>0.80888888888888888</v>
      </c>
      <c r="AJ28" s="25">
        <f t="shared" si="10"/>
        <v>46.669047558312137</v>
      </c>
      <c r="AK28" s="252">
        <f t="shared" si="11"/>
        <v>8.5474446077494761</v>
      </c>
    </row>
    <row r="29" spans="1:37" x14ac:dyDescent="0.25">
      <c r="A29" s="278" t="s">
        <v>9</v>
      </c>
      <c r="B29" s="335" t="s">
        <v>199</v>
      </c>
      <c r="C29" s="335"/>
      <c r="D29" s="335"/>
      <c r="E29" s="335"/>
      <c r="F29" s="335"/>
      <c r="G29" s="335"/>
      <c r="H29" s="205"/>
      <c r="I29" s="206"/>
      <c r="J29" s="206"/>
      <c r="K29" s="206"/>
      <c r="L29" s="206"/>
      <c r="M29" s="207"/>
      <c r="O29" s="107" t="str">
        <f>B32</f>
        <v>CRD 590</v>
      </c>
      <c r="P29" s="24">
        <f t="shared" si="0"/>
        <v>3821</v>
      </c>
      <c r="Q29" s="24">
        <f t="shared" si="0"/>
        <v>4041</v>
      </c>
      <c r="R29" s="25">
        <f t="shared" si="1"/>
        <v>3931</v>
      </c>
      <c r="S29" s="254">
        <f t="shared" si="12"/>
        <v>5.8237037037037034</v>
      </c>
      <c r="T29" s="25">
        <f t="shared" si="2"/>
        <v>155.56349186104046</v>
      </c>
      <c r="U29" s="252">
        <f t="shared" si="3"/>
        <v>3.9573516118300804</v>
      </c>
      <c r="X29" s="24">
        <f t="shared" si="4"/>
        <v>642</v>
      </c>
      <c r="Y29" s="24">
        <f t="shared" si="4"/>
        <v>690</v>
      </c>
      <c r="Z29" s="25">
        <f t="shared" si="5"/>
        <v>666</v>
      </c>
      <c r="AA29" s="254">
        <f t="shared" si="13"/>
        <v>0.98666666666666669</v>
      </c>
      <c r="AB29" s="25">
        <f t="shared" si="6"/>
        <v>33.941125496954278</v>
      </c>
      <c r="AC29" s="252">
        <f t="shared" si="7"/>
        <v>5.0962650896327748</v>
      </c>
      <c r="AF29" s="24">
        <f t="shared" si="8"/>
        <v>860</v>
      </c>
      <c r="AG29" s="24">
        <f t="shared" si="8"/>
        <v>640</v>
      </c>
      <c r="AH29" s="25">
        <f t="shared" si="9"/>
        <v>750</v>
      </c>
      <c r="AI29" s="254">
        <f t="shared" si="14"/>
        <v>1.1111111111111112</v>
      </c>
      <c r="AJ29" s="25">
        <f t="shared" si="10"/>
        <v>155.56349186104046</v>
      </c>
      <c r="AK29" s="252">
        <f t="shared" si="11"/>
        <v>20.741798914805397</v>
      </c>
    </row>
    <row r="30" spans="1:37" x14ac:dyDescent="0.25">
      <c r="A30" s="278" t="s">
        <v>10</v>
      </c>
      <c r="B30" s="335" t="s">
        <v>200</v>
      </c>
      <c r="C30" s="335"/>
      <c r="D30" s="335"/>
      <c r="E30" s="335"/>
      <c r="F30" s="335"/>
      <c r="G30" s="335"/>
      <c r="H30" s="205"/>
      <c r="I30" s="206"/>
      <c r="J30" s="206"/>
      <c r="K30" s="206"/>
      <c r="L30" s="206"/>
      <c r="M30" s="207"/>
      <c r="O30" s="107" t="str">
        <f>B33</f>
        <v>CRD 591</v>
      </c>
      <c r="P30" s="24">
        <f t="shared" si="0"/>
        <v>4010</v>
      </c>
      <c r="Q30" s="24">
        <f t="shared" si="0"/>
        <v>3378</v>
      </c>
      <c r="R30" s="25">
        <f t="shared" si="1"/>
        <v>3694</v>
      </c>
      <c r="S30" s="254">
        <f t="shared" si="12"/>
        <v>5.4725925925925925</v>
      </c>
      <c r="T30" s="25">
        <f t="shared" si="2"/>
        <v>446.89148570989806</v>
      </c>
      <c r="U30" s="252">
        <f t="shared" si="3"/>
        <v>12.097766261773094</v>
      </c>
      <c r="X30" s="24">
        <f t="shared" si="4"/>
        <v>1171</v>
      </c>
      <c r="Y30" s="24">
        <f t="shared" si="4"/>
        <v>838</v>
      </c>
      <c r="Z30" s="25">
        <f t="shared" si="5"/>
        <v>1004.5</v>
      </c>
      <c r="AA30" s="254">
        <f t="shared" si="13"/>
        <v>1.4881481481481482</v>
      </c>
      <c r="AB30" s="25">
        <f t="shared" si="6"/>
        <v>235.46655813512032</v>
      </c>
      <c r="AC30" s="252">
        <f t="shared" si="7"/>
        <v>23.441170546054785</v>
      </c>
      <c r="AF30" s="24">
        <f t="shared" si="8"/>
        <v>707</v>
      </c>
      <c r="AG30" s="24">
        <f t="shared" si="8"/>
        <v>727</v>
      </c>
      <c r="AH30" s="25">
        <f t="shared" si="9"/>
        <v>717</v>
      </c>
      <c r="AI30" s="254">
        <f t="shared" si="14"/>
        <v>1.0622222222222222</v>
      </c>
      <c r="AJ30" s="25">
        <f t="shared" si="10"/>
        <v>14.142135623730951</v>
      </c>
      <c r="AK30" s="252">
        <f t="shared" si="11"/>
        <v>1.9724038526821408</v>
      </c>
    </row>
    <row r="31" spans="1:37" x14ac:dyDescent="0.25">
      <c r="A31" s="278" t="s">
        <v>11</v>
      </c>
      <c r="B31" s="335" t="s">
        <v>201</v>
      </c>
      <c r="C31" s="335"/>
      <c r="D31" s="335"/>
      <c r="E31" s="335"/>
      <c r="F31" s="335"/>
      <c r="G31" s="335"/>
      <c r="H31" s="205"/>
      <c r="I31" s="206"/>
      <c r="J31" s="206"/>
      <c r="K31" s="206"/>
      <c r="L31" s="206"/>
      <c r="M31" s="207"/>
      <c r="O31" s="107" t="str">
        <f>H26</f>
        <v>1% DMSO</v>
      </c>
      <c r="P31" s="24">
        <f>H14</f>
        <v>706</v>
      </c>
      <c r="Q31" s="24">
        <f>I14</f>
        <v>644</v>
      </c>
      <c r="R31" s="25">
        <f t="shared" si="1"/>
        <v>675</v>
      </c>
      <c r="S31" s="254">
        <f t="shared" si="12"/>
        <v>1</v>
      </c>
      <c r="T31" s="25">
        <f t="shared" si="2"/>
        <v>43.840620433565945</v>
      </c>
      <c r="U31" s="252">
        <f t="shared" si="3"/>
        <v>6.4949067308986583</v>
      </c>
      <c r="X31" s="24"/>
      <c r="Y31" s="24"/>
      <c r="Z31" s="25"/>
      <c r="AA31" s="254"/>
      <c r="AB31" s="25"/>
      <c r="AC31" s="252"/>
      <c r="AF31" s="24"/>
      <c r="AG31" s="24"/>
      <c r="AH31" s="25"/>
      <c r="AI31" s="254"/>
      <c r="AJ31" s="25"/>
      <c r="AK31" s="252"/>
    </row>
    <row r="32" spans="1:37" x14ac:dyDescent="0.25">
      <c r="A32" s="278" t="s">
        <v>12</v>
      </c>
      <c r="B32" s="335" t="s">
        <v>202</v>
      </c>
      <c r="C32" s="335"/>
      <c r="D32" s="335"/>
      <c r="E32" s="335"/>
      <c r="F32" s="335"/>
      <c r="G32" s="335"/>
      <c r="H32" s="205"/>
      <c r="I32" s="206"/>
      <c r="J32" s="206"/>
      <c r="K32" s="206"/>
      <c r="L32" s="206"/>
      <c r="M32" s="207"/>
      <c r="O32" s="107" t="str">
        <f t="shared" ref="O32" si="15">H27</f>
        <v>buffer</v>
      </c>
      <c r="P32" s="24">
        <f t="shared" ref="P32:Q32" si="16">H15</f>
        <v>540</v>
      </c>
      <c r="Q32" s="24">
        <f t="shared" si="16"/>
        <v>658</v>
      </c>
      <c r="R32" s="25">
        <f t="shared" si="1"/>
        <v>599</v>
      </c>
      <c r="S32" s="254">
        <f t="shared" si="12"/>
        <v>0.88740740740740742</v>
      </c>
      <c r="T32" s="25">
        <f t="shared" si="2"/>
        <v>83.438600180012614</v>
      </c>
      <c r="U32" s="252">
        <f t="shared" si="3"/>
        <v>13.92964944574501</v>
      </c>
      <c r="X32" s="24"/>
      <c r="Y32" s="24"/>
      <c r="Z32" s="25"/>
      <c r="AA32" s="254"/>
      <c r="AB32" s="25"/>
      <c r="AC32" s="252"/>
      <c r="AF32" s="24"/>
      <c r="AG32" s="24"/>
      <c r="AH32" s="25"/>
      <c r="AI32" s="254"/>
      <c r="AJ32" s="25"/>
      <c r="AK32" s="252"/>
    </row>
    <row r="33" spans="1:13" x14ac:dyDescent="0.25">
      <c r="A33" s="278" t="s">
        <v>13</v>
      </c>
      <c r="B33" s="335" t="s">
        <v>203</v>
      </c>
      <c r="C33" s="335"/>
      <c r="D33" s="335"/>
      <c r="E33" s="335"/>
      <c r="F33" s="335"/>
      <c r="G33" s="335"/>
      <c r="H33" s="205"/>
      <c r="I33" s="206"/>
      <c r="J33" s="207"/>
      <c r="K33" s="205"/>
      <c r="L33" s="206"/>
      <c r="M33" s="207"/>
    </row>
  </sheetData>
  <mergeCells count="16">
    <mergeCell ref="H27:I27"/>
    <mergeCell ref="B31:G31"/>
    <mergeCell ref="B32:G32"/>
    <mergeCell ref="B33:G33"/>
    <mergeCell ref="B29:G29"/>
    <mergeCell ref="B30:G30"/>
    <mergeCell ref="O24:U24"/>
    <mergeCell ref="W24:AC24"/>
    <mergeCell ref="AE24:AK24"/>
    <mergeCell ref="H26:I26"/>
    <mergeCell ref="B24:C24"/>
    <mergeCell ref="D24:E24"/>
    <mergeCell ref="F24:G24"/>
    <mergeCell ref="H24:I24"/>
    <mergeCell ref="J24:K24"/>
    <mergeCell ref="L24:M2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K37"/>
  <sheetViews>
    <sheetView tabSelected="1" topLeftCell="U16" zoomScale="80" zoomScaleNormal="80" workbookViewId="0">
      <selection activeCell="AD43" sqref="AD43"/>
    </sheetView>
  </sheetViews>
  <sheetFormatPr defaultRowHeight="15" x14ac:dyDescent="0.25"/>
  <cols>
    <col min="1" max="16384" width="9.140625" style="264"/>
  </cols>
  <sheetData>
    <row r="3" spans="1:13" x14ac:dyDescent="0.25">
      <c r="A3" s="277" t="s">
        <v>0</v>
      </c>
      <c r="B3" s="276"/>
      <c r="C3" s="276"/>
      <c r="D3" s="277" t="s">
        <v>1</v>
      </c>
      <c r="E3" s="276"/>
      <c r="F3" s="276"/>
      <c r="G3" s="276"/>
      <c r="H3" s="276"/>
      <c r="I3" s="276"/>
      <c r="J3" s="276"/>
      <c r="K3" s="277" t="s">
        <v>179</v>
      </c>
      <c r="L3" s="276"/>
      <c r="M3" s="276"/>
    </row>
    <row r="4" spans="1:13" x14ac:dyDescent="0.25">
      <c r="A4" s="277" t="s">
        <v>2</v>
      </c>
      <c r="B4" s="276"/>
      <c r="C4" s="276"/>
      <c r="D4" s="276"/>
      <c r="E4" s="276"/>
      <c r="F4" s="276"/>
      <c r="G4" s="276"/>
      <c r="H4" s="276"/>
      <c r="I4" s="277" t="s">
        <v>180</v>
      </c>
      <c r="J4" s="276"/>
      <c r="K4" s="277" t="s">
        <v>181</v>
      </c>
      <c r="L4" s="276"/>
      <c r="M4" s="276"/>
    </row>
    <row r="5" spans="1:13" x14ac:dyDescent="0.25">
      <c r="A5" s="277" t="s">
        <v>182</v>
      </c>
      <c r="B5" s="276"/>
      <c r="C5" s="276"/>
      <c r="D5" s="276"/>
      <c r="E5" s="276"/>
      <c r="F5" s="276"/>
      <c r="G5" s="276"/>
      <c r="H5" s="276"/>
      <c r="I5" s="276"/>
      <c r="J5" s="276"/>
      <c r="K5" s="276"/>
      <c r="L5" s="276"/>
      <c r="M5" s="276"/>
    </row>
    <row r="6" spans="1:13" x14ac:dyDescent="0.25">
      <c r="A6" s="277" t="s">
        <v>183</v>
      </c>
      <c r="B6" s="276"/>
      <c r="C6" s="276"/>
      <c r="D6" s="276"/>
      <c r="E6" s="276"/>
      <c r="F6" s="276"/>
      <c r="G6" s="276"/>
      <c r="H6" s="276"/>
      <c r="I6" s="276"/>
      <c r="J6" s="276"/>
      <c r="K6" s="276"/>
      <c r="L6" s="276"/>
      <c r="M6" s="276"/>
    </row>
    <row r="7" spans="1:13" x14ac:dyDescent="0.25">
      <c r="A7" s="277" t="s">
        <v>184</v>
      </c>
      <c r="B7" s="276"/>
      <c r="C7" s="276"/>
      <c r="D7" s="276"/>
      <c r="E7" s="276"/>
      <c r="F7" s="276"/>
      <c r="G7" s="276"/>
      <c r="H7" s="276"/>
      <c r="I7" s="276"/>
      <c r="J7" s="276"/>
      <c r="K7" s="276"/>
      <c r="L7" s="276"/>
      <c r="M7" s="276"/>
    </row>
    <row r="8" spans="1:13" x14ac:dyDescent="0.25">
      <c r="A8" s="277" t="s">
        <v>4</v>
      </c>
      <c r="B8" s="276"/>
      <c r="C8" s="276"/>
      <c r="D8" s="276"/>
      <c r="E8" s="276"/>
      <c r="F8" s="276"/>
      <c r="G8" s="276"/>
      <c r="H8" s="276"/>
      <c r="I8" s="276"/>
      <c r="J8" s="276"/>
      <c r="K8" s="276"/>
      <c r="L8" s="276"/>
      <c r="M8" s="276"/>
    </row>
    <row r="12" spans="1:13" x14ac:dyDescent="0.25">
      <c r="A12" s="276"/>
      <c r="B12" s="276" t="s">
        <v>5</v>
      </c>
      <c r="C12" s="276"/>
      <c r="D12" s="276"/>
      <c r="E12" s="276"/>
      <c r="F12" s="276"/>
      <c r="G12" s="276"/>
      <c r="H12" s="276"/>
      <c r="I12" s="276"/>
      <c r="J12" s="276"/>
      <c r="K12" s="276"/>
      <c r="L12" s="276"/>
      <c r="M12" s="276"/>
    </row>
    <row r="13" spans="1:13" x14ac:dyDescent="0.25">
      <c r="A13" s="276"/>
      <c r="B13" s="278">
        <v>1</v>
      </c>
      <c r="C13" s="278">
        <v>2</v>
      </c>
      <c r="D13" s="278">
        <v>3</v>
      </c>
      <c r="E13" s="278">
        <v>4</v>
      </c>
      <c r="F13" s="278">
        <v>5</v>
      </c>
      <c r="G13" s="278">
        <v>6</v>
      </c>
      <c r="H13" s="278">
        <v>7</v>
      </c>
      <c r="I13" s="278">
        <v>8</v>
      </c>
      <c r="J13" s="278">
        <v>9</v>
      </c>
      <c r="K13" s="278">
        <v>10</v>
      </c>
      <c r="L13" s="278">
        <v>11</v>
      </c>
      <c r="M13" s="278">
        <v>12</v>
      </c>
    </row>
    <row r="14" spans="1:13" x14ac:dyDescent="0.25">
      <c r="A14" s="278" t="s">
        <v>6</v>
      </c>
      <c r="B14" s="279">
        <v>369</v>
      </c>
      <c r="C14" s="280">
        <v>301</v>
      </c>
      <c r="D14" s="280">
        <v>405</v>
      </c>
      <c r="E14" s="280">
        <v>270</v>
      </c>
      <c r="F14" s="280">
        <v>211</v>
      </c>
      <c r="G14" s="280">
        <v>404</v>
      </c>
      <c r="H14" s="280">
        <v>1168</v>
      </c>
      <c r="I14" s="280">
        <v>1279</v>
      </c>
      <c r="J14" s="280">
        <v>369</v>
      </c>
      <c r="K14" s="280">
        <v>470</v>
      </c>
      <c r="L14" s="280">
        <v>248</v>
      </c>
      <c r="M14" s="281">
        <v>331</v>
      </c>
    </row>
    <row r="15" spans="1:13" x14ac:dyDescent="0.25">
      <c r="A15" s="278" t="s">
        <v>7</v>
      </c>
      <c r="B15" s="282">
        <v>12062</v>
      </c>
      <c r="C15" s="283">
        <v>15139</v>
      </c>
      <c r="D15" s="283">
        <v>10923</v>
      </c>
      <c r="E15" s="283">
        <v>7052</v>
      </c>
      <c r="F15" s="283">
        <v>464</v>
      </c>
      <c r="G15" s="283">
        <v>777</v>
      </c>
      <c r="H15" s="283">
        <v>8228</v>
      </c>
      <c r="I15" s="283">
        <v>8294</v>
      </c>
      <c r="J15" s="283">
        <v>2801</v>
      </c>
      <c r="K15" s="283">
        <v>2364</v>
      </c>
      <c r="L15" s="283">
        <v>366</v>
      </c>
      <c r="M15" s="284">
        <v>348</v>
      </c>
    </row>
    <row r="16" spans="1:13" x14ac:dyDescent="0.25">
      <c r="A16" s="278" t="s">
        <v>8</v>
      </c>
      <c r="B16" s="282">
        <v>10183</v>
      </c>
      <c r="C16" s="283">
        <v>1271</v>
      </c>
      <c r="D16" s="283">
        <v>550</v>
      </c>
      <c r="E16" s="283">
        <v>535</v>
      </c>
      <c r="F16" s="283">
        <v>417</v>
      </c>
      <c r="G16" s="283">
        <v>324</v>
      </c>
      <c r="H16" s="283">
        <v>401</v>
      </c>
      <c r="I16" s="283">
        <v>426</v>
      </c>
      <c r="J16" s="283">
        <v>255</v>
      </c>
      <c r="K16" s="283">
        <v>243</v>
      </c>
      <c r="L16" s="283">
        <v>251</v>
      </c>
      <c r="M16" s="284">
        <v>252</v>
      </c>
    </row>
    <row r="17" spans="1:37" x14ac:dyDescent="0.25">
      <c r="A17" s="278" t="s">
        <v>9</v>
      </c>
      <c r="B17" s="282">
        <v>9662</v>
      </c>
      <c r="C17" s="283">
        <v>9448</v>
      </c>
      <c r="D17" s="283">
        <v>645</v>
      </c>
      <c r="E17" s="283">
        <v>584</v>
      </c>
      <c r="F17" s="283">
        <v>331</v>
      </c>
      <c r="G17" s="283">
        <v>595</v>
      </c>
      <c r="H17" s="283"/>
      <c r="I17" s="283"/>
      <c r="J17" s="283"/>
      <c r="K17" s="283"/>
      <c r="L17" s="283"/>
      <c r="M17" s="284"/>
    </row>
    <row r="18" spans="1:37" x14ac:dyDescent="0.25">
      <c r="A18" s="278" t="s">
        <v>10</v>
      </c>
      <c r="B18" s="282">
        <v>3751</v>
      </c>
      <c r="C18" s="283">
        <v>4633</v>
      </c>
      <c r="D18" s="283">
        <v>2115</v>
      </c>
      <c r="E18" s="283">
        <v>1667</v>
      </c>
      <c r="F18" s="283">
        <v>605</v>
      </c>
      <c r="G18" s="283">
        <v>919</v>
      </c>
      <c r="H18" s="283"/>
      <c r="I18" s="283"/>
      <c r="J18" s="283"/>
      <c r="K18" s="283"/>
      <c r="L18" s="283"/>
      <c r="M18" s="284"/>
    </row>
    <row r="19" spans="1:37" x14ac:dyDescent="0.25">
      <c r="A19" s="278" t="s">
        <v>11</v>
      </c>
      <c r="B19" s="282">
        <v>1591</v>
      </c>
      <c r="C19" s="283">
        <v>1242</v>
      </c>
      <c r="D19" s="283">
        <v>463</v>
      </c>
      <c r="E19" s="283">
        <v>549</v>
      </c>
      <c r="F19" s="283">
        <v>372</v>
      </c>
      <c r="G19" s="283">
        <v>461</v>
      </c>
      <c r="H19" s="283"/>
      <c r="I19" s="283"/>
      <c r="J19" s="283"/>
      <c r="K19" s="283"/>
      <c r="L19" s="283"/>
      <c r="M19" s="284"/>
    </row>
    <row r="20" spans="1:37" x14ac:dyDescent="0.25">
      <c r="A20" s="278" t="s">
        <v>12</v>
      </c>
      <c r="B20" s="282">
        <v>14016</v>
      </c>
      <c r="C20" s="283">
        <v>12038</v>
      </c>
      <c r="D20" s="283">
        <v>6354</v>
      </c>
      <c r="E20" s="283">
        <v>6276</v>
      </c>
      <c r="F20" s="283">
        <v>498</v>
      </c>
      <c r="G20" s="283">
        <v>861</v>
      </c>
      <c r="H20" s="283"/>
      <c r="I20" s="283"/>
      <c r="J20" s="283"/>
      <c r="K20" s="283"/>
      <c r="L20" s="283"/>
      <c r="M20" s="284"/>
    </row>
    <row r="21" spans="1:37" x14ac:dyDescent="0.25">
      <c r="A21" s="278" t="s">
        <v>13</v>
      </c>
      <c r="B21" s="285">
        <v>619</v>
      </c>
      <c r="C21" s="286">
        <v>495</v>
      </c>
      <c r="D21" s="286">
        <v>412</v>
      </c>
      <c r="E21" s="286">
        <v>361</v>
      </c>
      <c r="F21" s="286">
        <v>277</v>
      </c>
      <c r="G21" s="286">
        <v>600</v>
      </c>
      <c r="H21" s="286"/>
      <c r="I21" s="286"/>
      <c r="J21" s="286"/>
      <c r="K21" s="286"/>
      <c r="L21" s="286"/>
      <c r="M21" s="287"/>
    </row>
    <row r="23" spans="1:37" ht="15.75" thickBot="1" x14ac:dyDescent="0.3"/>
    <row r="24" spans="1:37" x14ac:dyDescent="0.25">
      <c r="B24" s="335" t="s">
        <v>17</v>
      </c>
      <c r="C24" s="335"/>
      <c r="D24" s="335" t="s">
        <v>53</v>
      </c>
      <c r="E24" s="335"/>
      <c r="F24" s="335" t="s">
        <v>53</v>
      </c>
      <c r="G24" s="335"/>
      <c r="H24" s="335" t="s">
        <v>17</v>
      </c>
      <c r="I24" s="335"/>
      <c r="J24" s="335" t="s">
        <v>53</v>
      </c>
      <c r="K24" s="335"/>
      <c r="L24" s="335" t="s">
        <v>53</v>
      </c>
      <c r="M24" s="335"/>
      <c r="O24" s="344" t="s">
        <v>17</v>
      </c>
      <c r="P24" s="345"/>
      <c r="Q24" s="345"/>
      <c r="R24" s="345"/>
      <c r="S24" s="345"/>
      <c r="T24" s="345"/>
      <c r="U24" s="346"/>
      <c r="W24" s="344" t="s">
        <v>18</v>
      </c>
      <c r="X24" s="345"/>
      <c r="Y24" s="345"/>
      <c r="Z24" s="345"/>
      <c r="AA24" s="345"/>
      <c r="AB24" s="345"/>
      <c r="AC24" s="346"/>
      <c r="AE24" s="344" t="s">
        <v>53</v>
      </c>
      <c r="AF24" s="345"/>
      <c r="AG24" s="345"/>
      <c r="AH24" s="345"/>
      <c r="AI24" s="345"/>
      <c r="AJ24" s="345"/>
      <c r="AK24" s="346"/>
    </row>
    <row r="25" spans="1:37" x14ac:dyDescent="0.25">
      <c r="B25" s="266">
        <v>1</v>
      </c>
      <c r="C25" s="266">
        <v>2</v>
      </c>
      <c r="D25" s="266">
        <v>3</v>
      </c>
      <c r="E25" s="266">
        <v>4</v>
      </c>
      <c r="F25" s="266">
        <v>5</v>
      </c>
      <c r="G25" s="266">
        <v>6</v>
      </c>
      <c r="H25" s="266">
        <v>7</v>
      </c>
      <c r="I25" s="266">
        <v>8</v>
      </c>
      <c r="J25" s="266">
        <v>9</v>
      </c>
      <c r="K25" s="266">
        <v>10</v>
      </c>
      <c r="L25" s="266">
        <v>11</v>
      </c>
      <c r="M25" s="266">
        <v>12</v>
      </c>
      <c r="O25" s="107"/>
      <c r="P25" s="238" t="s">
        <v>77</v>
      </c>
      <c r="Q25" s="238" t="s">
        <v>78</v>
      </c>
      <c r="R25" s="238" t="s">
        <v>22</v>
      </c>
      <c r="S25" s="238" t="s">
        <v>79</v>
      </c>
      <c r="T25" s="238" t="s">
        <v>131</v>
      </c>
      <c r="U25" s="251" t="s">
        <v>132</v>
      </c>
      <c r="W25" s="107"/>
      <c r="X25" s="238" t="s">
        <v>77</v>
      </c>
      <c r="Y25" s="238" t="s">
        <v>78</v>
      </c>
      <c r="Z25" s="238" t="s">
        <v>22</v>
      </c>
      <c r="AA25" s="238" t="s">
        <v>79</v>
      </c>
      <c r="AB25" s="238" t="s">
        <v>131</v>
      </c>
      <c r="AC25" s="251" t="s">
        <v>132</v>
      </c>
      <c r="AE25" s="107"/>
      <c r="AF25" s="238" t="s">
        <v>77</v>
      </c>
      <c r="AG25" s="238" t="s">
        <v>78</v>
      </c>
      <c r="AH25" s="238" t="s">
        <v>22</v>
      </c>
      <c r="AI25" s="238" t="s">
        <v>79</v>
      </c>
      <c r="AJ25" s="238" t="s">
        <v>131</v>
      </c>
      <c r="AK25" s="251" t="s">
        <v>132</v>
      </c>
    </row>
    <row r="26" spans="1:37" x14ac:dyDescent="0.25">
      <c r="A26" s="266" t="s">
        <v>6</v>
      </c>
      <c r="B26" s="335" t="s">
        <v>185</v>
      </c>
      <c r="C26" s="335"/>
      <c r="D26" s="335"/>
      <c r="E26" s="335"/>
      <c r="F26" s="335"/>
      <c r="G26" s="335"/>
      <c r="H26" s="335" t="s">
        <v>170</v>
      </c>
      <c r="I26" s="335"/>
      <c r="J26" s="335"/>
      <c r="K26" s="335"/>
      <c r="L26" s="335"/>
      <c r="M26" s="335"/>
      <c r="O26" s="107" t="str">
        <f>B26</f>
        <v>CRD 592</v>
      </c>
      <c r="P26" s="24">
        <f>B14</f>
        <v>369</v>
      </c>
      <c r="Q26" s="24">
        <f>C14</f>
        <v>301</v>
      </c>
      <c r="R26" s="25">
        <f>AVERAGE(P26:Q26)</f>
        <v>335</v>
      </c>
      <c r="S26" s="356">
        <f>R26/$R$36</f>
        <v>0.81015719467956471</v>
      </c>
      <c r="T26" s="27">
        <f>STDEV(P26:Q26)</f>
        <v>48.083261120685229</v>
      </c>
      <c r="U26" s="357">
        <f>T26/R26*100</f>
        <v>14.353212274831412</v>
      </c>
      <c r="X26" s="24">
        <f>D14</f>
        <v>405</v>
      </c>
      <c r="Y26" s="24">
        <f>E14</f>
        <v>270</v>
      </c>
      <c r="Z26" s="25">
        <f>AVERAGE(X26:Y26)</f>
        <v>337.5</v>
      </c>
      <c r="AA26" s="254">
        <f>Z26/$R$36</f>
        <v>0.81620314389359128</v>
      </c>
      <c r="AB26" s="25">
        <f>STDEV(X26:Y26)</f>
        <v>95.459415460183919</v>
      </c>
      <c r="AC26" s="252">
        <f>AB26/Z26*100</f>
        <v>28.284271247461902</v>
      </c>
      <c r="AF26" s="24">
        <f>F14</f>
        <v>211</v>
      </c>
      <c r="AG26" s="24">
        <f>G14</f>
        <v>404</v>
      </c>
      <c r="AH26" s="25">
        <f>AVERAGE(AF26:AG26)</f>
        <v>307.5</v>
      </c>
      <c r="AI26" s="254">
        <f>AH26/$R$36</f>
        <v>0.74365175332527211</v>
      </c>
      <c r="AJ26" s="25">
        <f>STDEV(AF26:AG26)</f>
        <v>136.47160876900367</v>
      </c>
      <c r="AK26" s="252">
        <f>AJ26/AH26*100</f>
        <v>44.381010981789807</v>
      </c>
    </row>
    <row r="27" spans="1:37" x14ac:dyDescent="0.25">
      <c r="A27" s="266" t="s">
        <v>7</v>
      </c>
      <c r="B27" s="335" t="s">
        <v>186</v>
      </c>
      <c r="C27" s="335"/>
      <c r="D27" s="335"/>
      <c r="E27" s="335"/>
      <c r="F27" s="335"/>
      <c r="G27" s="335"/>
      <c r="H27" s="335" t="s">
        <v>193</v>
      </c>
      <c r="I27" s="335"/>
      <c r="J27" s="335"/>
      <c r="K27" s="335"/>
      <c r="L27" s="335"/>
      <c r="M27" s="335"/>
      <c r="O27" s="107" t="str">
        <f t="shared" ref="O27:O33" si="0">B27</f>
        <v>CRD 593</v>
      </c>
      <c r="P27" s="24">
        <f>B15</f>
        <v>12062</v>
      </c>
      <c r="Q27" s="24">
        <f t="shared" ref="P27:Q33" si="1">C15</f>
        <v>15139</v>
      </c>
      <c r="R27" s="25">
        <f t="shared" ref="R27:R37" si="2">AVERAGE(P27:Q27)</f>
        <v>13600.5</v>
      </c>
      <c r="S27" s="356">
        <f t="shared" ref="S27:S36" si="3">R27/$R$36</f>
        <v>32.891172914147518</v>
      </c>
      <c r="T27" s="27">
        <f t="shared" ref="T27:T37" si="4">STDEV(P27:Q27)</f>
        <v>2175.7675657110067</v>
      </c>
      <c r="U27" s="357">
        <f t="shared" ref="U27:U37" si="5">T27/R27*100</f>
        <v>15.997702773508376</v>
      </c>
      <c r="X27" s="24">
        <f t="shared" ref="X27:Y33" si="6">D15</f>
        <v>10923</v>
      </c>
      <c r="Y27" s="24">
        <f t="shared" si="6"/>
        <v>7052</v>
      </c>
      <c r="Z27" s="25">
        <f t="shared" ref="Z27:Z35" si="7">AVERAGE(X27:Y27)</f>
        <v>8987.5</v>
      </c>
      <c r="AA27" s="254">
        <f t="shared" ref="AA27:AA35" si="8">Z27/$R$36</f>
        <v>21.735187424425636</v>
      </c>
      <c r="AB27" s="25">
        <f t="shared" ref="AB27:AB35" si="9">STDEV(X27:Y27)</f>
        <v>2737.2103499731256</v>
      </c>
      <c r="AC27" s="252">
        <f t="shared" ref="AC27:AC35" si="10">AB27/Z27*100</f>
        <v>30.455747983011133</v>
      </c>
      <c r="AF27" s="24">
        <f t="shared" ref="AF27:AG27" si="11">F15</f>
        <v>464</v>
      </c>
      <c r="AG27" s="24">
        <f t="shared" si="11"/>
        <v>777</v>
      </c>
      <c r="AH27" s="25">
        <f t="shared" ref="AH27:AH35" si="12">AVERAGE(AF27:AG27)</f>
        <v>620.5</v>
      </c>
      <c r="AI27" s="254">
        <f t="shared" ref="AI27:AI35" si="13">AH27/$R$36</f>
        <v>1.5006045949214026</v>
      </c>
      <c r="AJ27" s="25">
        <f t="shared" ref="AJ27:AJ35" si="14">STDEV(AF27:AG27)</f>
        <v>221.32442251138937</v>
      </c>
      <c r="AK27" s="252">
        <f t="shared" ref="AK27:AK35" si="15">AJ27/AH27*100</f>
        <v>35.668722403124796</v>
      </c>
    </row>
    <row r="28" spans="1:37" x14ac:dyDescent="0.25">
      <c r="A28" s="266" t="s">
        <v>8</v>
      </c>
      <c r="B28" s="335" t="s">
        <v>187</v>
      </c>
      <c r="C28" s="335"/>
      <c r="D28" s="335"/>
      <c r="E28" s="335"/>
      <c r="F28" s="335"/>
      <c r="G28" s="335"/>
      <c r="H28" s="335" t="s">
        <v>24</v>
      </c>
      <c r="I28" s="335"/>
      <c r="J28" s="335"/>
      <c r="K28" s="335" t="s">
        <v>154</v>
      </c>
      <c r="L28" s="335"/>
      <c r="M28" s="335"/>
      <c r="O28" s="107" t="str">
        <f t="shared" si="0"/>
        <v>CRD 594</v>
      </c>
      <c r="P28" s="24">
        <f t="shared" si="1"/>
        <v>10183</v>
      </c>
      <c r="Q28" s="24">
        <f t="shared" si="1"/>
        <v>1271</v>
      </c>
      <c r="R28" s="25">
        <f t="shared" si="2"/>
        <v>5727</v>
      </c>
      <c r="S28" s="356">
        <f t="shared" si="3"/>
        <v>13.850060459492139</v>
      </c>
      <c r="T28" s="27">
        <f t="shared" si="4"/>
        <v>6301.7356339345115</v>
      </c>
      <c r="U28" s="357">
        <f t="shared" si="5"/>
        <v>110.03554450732516</v>
      </c>
      <c r="X28" s="24">
        <f t="shared" si="6"/>
        <v>550</v>
      </c>
      <c r="Y28" s="24">
        <f t="shared" si="6"/>
        <v>535</v>
      </c>
      <c r="Z28" s="25">
        <f t="shared" si="7"/>
        <v>542.5</v>
      </c>
      <c r="AA28" s="254">
        <f t="shared" si="8"/>
        <v>1.3119709794437726</v>
      </c>
      <c r="AB28" s="25">
        <f t="shared" si="9"/>
        <v>10.606601717798213</v>
      </c>
      <c r="AC28" s="252">
        <f t="shared" si="10"/>
        <v>1.9551339571978275</v>
      </c>
      <c r="AF28" s="24">
        <f t="shared" ref="AF28:AG28" si="16">F16</f>
        <v>417</v>
      </c>
      <c r="AG28" s="24">
        <f t="shared" si="16"/>
        <v>324</v>
      </c>
      <c r="AH28" s="25">
        <f t="shared" si="12"/>
        <v>370.5</v>
      </c>
      <c r="AI28" s="254">
        <f t="shared" si="13"/>
        <v>0.89600967351874239</v>
      </c>
      <c r="AJ28" s="25">
        <f t="shared" si="14"/>
        <v>65.760930650348925</v>
      </c>
      <c r="AK28" s="252">
        <f t="shared" si="15"/>
        <v>17.749239041929535</v>
      </c>
    </row>
    <row r="29" spans="1:37" x14ac:dyDescent="0.25">
      <c r="A29" s="266" t="s">
        <v>9</v>
      </c>
      <c r="B29" s="335" t="s">
        <v>188</v>
      </c>
      <c r="C29" s="335"/>
      <c r="D29" s="335"/>
      <c r="E29" s="335"/>
      <c r="F29" s="335"/>
      <c r="G29" s="335"/>
      <c r="H29" s="335"/>
      <c r="I29" s="335"/>
      <c r="J29" s="335"/>
      <c r="K29" s="335"/>
      <c r="L29" s="335"/>
      <c r="M29" s="335"/>
      <c r="O29" s="107" t="str">
        <f t="shared" si="0"/>
        <v>CRD 595</v>
      </c>
      <c r="P29" s="24">
        <f t="shared" si="1"/>
        <v>9662</v>
      </c>
      <c r="Q29" s="24">
        <f t="shared" si="1"/>
        <v>9448</v>
      </c>
      <c r="R29" s="25">
        <f t="shared" si="2"/>
        <v>9555</v>
      </c>
      <c r="S29" s="356">
        <f t="shared" si="3"/>
        <v>23.107617896009675</v>
      </c>
      <c r="T29" s="27">
        <f t="shared" si="4"/>
        <v>151.32085117392117</v>
      </c>
      <c r="U29" s="357">
        <f t="shared" si="5"/>
        <v>1.5836823775397297</v>
      </c>
      <c r="X29" s="24">
        <f t="shared" si="6"/>
        <v>645</v>
      </c>
      <c r="Y29" s="24">
        <f t="shared" si="6"/>
        <v>584</v>
      </c>
      <c r="Z29" s="25">
        <f t="shared" si="7"/>
        <v>614.5</v>
      </c>
      <c r="AA29" s="254">
        <f t="shared" si="8"/>
        <v>1.4860943168077387</v>
      </c>
      <c r="AB29" s="25">
        <f t="shared" si="9"/>
        <v>43.133513652379399</v>
      </c>
      <c r="AC29" s="252">
        <f t="shared" si="10"/>
        <v>7.0192861924132464</v>
      </c>
      <c r="AF29" s="24">
        <f t="shared" ref="AF29:AG29" si="17">F17</f>
        <v>331</v>
      </c>
      <c r="AG29" s="24">
        <f t="shared" si="17"/>
        <v>595</v>
      </c>
      <c r="AH29" s="25">
        <f t="shared" si="12"/>
        <v>463</v>
      </c>
      <c r="AI29" s="254">
        <f t="shared" si="13"/>
        <v>1.1197097944377268</v>
      </c>
      <c r="AJ29" s="25">
        <f t="shared" si="14"/>
        <v>186.67619023324855</v>
      </c>
      <c r="AK29" s="252">
        <f t="shared" si="15"/>
        <v>40.31883158385498</v>
      </c>
    </row>
    <row r="30" spans="1:37" x14ac:dyDescent="0.25">
      <c r="A30" s="266" t="s">
        <v>10</v>
      </c>
      <c r="B30" s="335" t="s">
        <v>189</v>
      </c>
      <c r="C30" s="335"/>
      <c r="D30" s="335"/>
      <c r="E30" s="335"/>
      <c r="F30" s="335"/>
      <c r="G30" s="335"/>
      <c r="H30" s="335"/>
      <c r="I30" s="335"/>
      <c r="J30" s="335"/>
      <c r="K30" s="335"/>
      <c r="L30" s="335"/>
      <c r="M30" s="335"/>
      <c r="O30" s="107" t="str">
        <f t="shared" si="0"/>
        <v>CRD 596</v>
      </c>
      <c r="P30" s="24">
        <f t="shared" si="1"/>
        <v>3751</v>
      </c>
      <c r="Q30" s="24">
        <f t="shared" si="1"/>
        <v>4633</v>
      </c>
      <c r="R30" s="25">
        <f t="shared" si="2"/>
        <v>4192</v>
      </c>
      <c r="S30" s="356">
        <f t="shared" si="3"/>
        <v>10.137847642079807</v>
      </c>
      <c r="T30" s="27">
        <f t="shared" si="4"/>
        <v>623.66818100653495</v>
      </c>
      <c r="U30" s="357">
        <f t="shared" si="5"/>
        <v>14.877580653781845</v>
      </c>
      <c r="X30" s="24">
        <f t="shared" si="6"/>
        <v>2115</v>
      </c>
      <c r="Y30" s="24">
        <f t="shared" si="6"/>
        <v>1667</v>
      </c>
      <c r="Z30" s="25">
        <f t="shared" si="7"/>
        <v>1891</v>
      </c>
      <c r="AA30" s="254">
        <f t="shared" si="8"/>
        <v>4.5731559854897217</v>
      </c>
      <c r="AB30" s="25">
        <f t="shared" si="9"/>
        <v>316.78383797157329</v>
      </c>
      <c r="AC30" s="252">
        <f t="shared" si="10"/>
        <v>16.752186037629471</v>
      </c>
      <c r="AF30" s="24">
        <f t="shared" ref="AF30:AG30" si="18">F18</f>
        <v>605</v>
      </c>
      <c r="AG30" s="24">
        <f t="shared" si="18"/>
        <v>919</v>
      </c>
      <c r="AH30" s="25">
        <f t="shared" si="12"/>
        <v>762</v>
      </c>
      <c r="AI30" s="254">
        <f t="shared" si="13"/>
        <v>1.8428053204353083</v>
      </c>
      <c r="AJ30" s="25">
        <f t="shared" si="14"/>
        <v>222.03152929257593</v>
      </c>
      <c r="AK30" s="252">
        <f t="shared" si="15"/>
        <v>29.137995970154325</v>
      </c>
    </row>
    <row r="31" spans="1:37" x14ac:dyDescent="0.25">
      <c r="A31" s="266" t="s">
        <v>11</v>
      </c>
      <c r="B31" s="335" t="s">
        <v>190</v>
      </c>
      <c r="C31" s="335"/>
      <c r="D31" s="335"/>
      <c r="E31" s="335"/>
      <c r="F31" s="335"/>
      <c r="G31" s="335"/>
      <c r="H31" s="335"/>
      <c r="I31" s="335"/>
      <c r="J31" s="335"/>
      <c r="K31" s="335"/>
      <c r="L31" s="335"/>
      <c r="M31" s="335"/>
      <c r="O31" s="107" t="str">
        <f t="shared" si="0"/>
        <v>CRD 597</v>
      </c>
      <c r="P31" s="24">
        <f t="shared" si="1"/>
        <v>1591</v>
      </c>
      <c r="Q31" s="24">
        <f t="shared" si="1"/>
        <v>1242</v>
      </c>
      <c r="R31" s="25">
        <f t="shared" si="2"/>
        <v>1416.5</v>
      </c>
      <c r="S31" s="356">
        <f t="shared" si="3"/>
        <v>3.4256348246674726</v>
      </c>
      <c r="T31" s="27">
        <f t="shared" si="4"/>
        <v>246.78026663410509</v>
      </c>
      <c r="U31" s="357">
        <f t="shared" si="5"/>
        <v>17.421833154543247</v>
      </c>
      <c r="X31" s="24">
        <f t="shared" si="6"/>
        <v>463</v>
      </c>
      <c r="Y31" s="24">
        <f t="shared" si="6"/>
        <v>549</v>
      </c>
      <c r="Z31" s="25">
        <f t="shared" si="7"/>
        <v>506</v>
      </c>
      <c r="AA31" s="254">
        <f t="shared" si="8"/>
        <v>1.2237001209189844</v>
      </c>
      <c r="AB31" s="25">
        <f t="shared" si="9"/>
        <v>60.811183182043088</v>
      </c>
      <c r="AC31" s="252">
        <f t="shared" si="10"/>
        <v>12.01802039170812</v>
      </c>
      <c r="AF31" s="24">
        <f t="shared" ref="AF31:AG31" si="19">F19</f>
        <v>372</v>
      </c>
      <c r="AG31" s="24">
        <f t="shared" si="19"/>
        <v>461</v>
      </c>
      <c r="AH31" s="25">
        <f t="shared" si="12"/>
        <v>416.5</v>
      </c>
      <c r="AI31" s="254">
        <f t="shared" si="13"/>
        <v>1.0072551390568318</v>
      </c>
      <c r="AJ31" s="25">
        <f t="shared" si="14"/>
        <v>62.932503525602726</v>
      </c>
      <c r="AK31" s="252">
        <f t="shared" si="15"/>
        <v>15.109844784058277</v>
      </c>
    </row>
    <row r="32" spans="1:37" x14ac:dyDescent="0.25">
      <c r="A32" s="266" t="s">
        <v>12</v>
      </c>
      <c r="B32" s="335" t="s">
        <v>191</v>
      </c>
      <c r="C32" s="335"/>
      <c r="D32" s="335"/>
      <c r="E32" s="335"/>
      <c r="F32" s="335"/>
      <c r="G32" s="335"/>
      <c r="H32" s="335"/>
      <c r="I32" s="335"/>
      <c r="J32" s="335"/>
      <c r="K32" s="335"/>
      <c r="L32" s="335"/>
      <c r="M32" s="335"/>
      <c r="O32" s="107" t="str">
        <f t="shared" si="0"/>
        <v>CRD 598</v>
      </c>
      <c r="P32" s="24">
        <f t="shared" si="1"/>
        <v>14016</v>
      </c>
      <c r="Q32" s="24">
        <f t="shared" si="1"/>
        <v>12038</v>
      </c>
      <c r="R32" s="25">
        <f t="shared" si="2"/>
        <v>13027</v>
      </c>
      <c r="S32" s="356">
        <f t="shared" si="3"/>
        <v>31.504232164449817</v>
      </c>
      <c r="T32" s="27">
        <f t="shared" si="4"/>
        <v>1398.6572131869909</v>
      </c>
      <c r="U32" s="357">
        <f t="shared" si="5"/>
        <v>10.736602542312051</v>
      </c>
      <c r="X32" s="24">
        <f t="shared" si="6"/>
        <v>6354</v>
      </c>
      <c r="Y32" s="24">
        <f t="shared" si="6"/>
        <v>6276</v>
      </c>
      <c r="Z32" s="25">
        <f t="shared" si="7"/>
        <v>6315</v>
      </c>
      <c r="AA32" s="254">
        <f t="shared" si="8"/>
        <v>15.272067714631197</v>
      </c>
      <c r="AB32" s="25">
        <f t="shared" si="9"/>
        <v>55.154328932550705</v>
      </c>
      <c r="AC32" s="252">
        <f t="shared" si="10"/>
        <v>0.87338604802138886</v>
      </c>
      <c r="AF32" s="24">
        <f t="shared" ref="AF32:AG32" si="20">F20</f>
        <v>498</v>
      </c>
      <c r="AG32" s="24">
        <f t="shared" si="20"/>
        <v>861</v>
      </c>
      <c r="AH32" s="25">
        <f t="shared" si="12"/>
        <v>679.5</v>
      </c>
      <c r="AI32" s="254">
        <f t="shared" si="13"/>
        <v>1.6432889963724304</v>
      </c>
      <c r="AJ32" s="25">
        <f t="shared" si="14"/>
        <v>256.67976157071678</v>
      </c>
      <c r="AK32" s="252">
        <f t="shared" si="15"/>
        <v>37.774799348155526</v>
      </c>
    </row>
    <row r="33" spans="1:37" x14ac:dyDescent="0.25">
      <c r="A33" s="266" t="s">
        <v>13</v>
      </c>
      <c r="B33" s="335" t="s">
        <v>192</v>
      </c>
      <c r="C33" s="335"/>
      <c r="D33" s="335"/>
      <c r="E33" s="335"/>
      <c r="F33" s="335"/>
      <c r="G33" s="335"/>
      <c r="H33" s="335"/>
      <c r="I33" s="335"/>
      <c r="J33" s="335"/>
      <c r="K33" s="335"/>
      <c r="L33" s="335"/>
      <c r="M33" s="335"/>
      <c r="O33" s="107" t="str">
        <f t="shared" si="0"/>
        <v>CRD 434 batch-2</v>
      </c>
      <c r="P33" s="24">
        <f t="shared" si="1"/>
        <v>619</v>
      </c>
      <c r="Q33" s="24">
        <f t="shared" si="1"/>
        <v>495</v>
      </c>
      <c r="R33" s="25">
        <f t="shared" si="2"/>
        <v>557</v>
      </c>
      <c r="S33" s="356">
        <f t="shared" si="3"/>
        <v>1.347037484885127</v>
      </c>
      <c r="T33" s="27">
        <f t="shared" si="4"/>
        <v>87.681240867131891</v>
      </c>
      <c r="U33" s="357">
        <f t="shared" si="5"/>
        <v>15.741694949215779</v>
      </c>
      <c r="X33" s="24">
        <f t="shared" si="6"/>
        <v>412</v>
      </c>
      <c r="Y33" s="24">
        <f t="shared" si="6"/>
        <v>361</v>
      </c>
      <c r="Z33" s="25">
        <f t="shared" si="7"/>
        <v>386.5</v>
      </c>
      <c r="AA33" s="254">
        <f t="shared" si="8"/>
        <v>0.93470374848851268</v>
      </c>
      <c r="AB33" s="25">
        <f t="shared" si="9"/>
        <v>36.062445840513924</v>
      </c>
      <c r="AC33" s="252">
        <f t="shared" si="10"/>
        <v>9.3305163882312865</v>
      </c>
      <c r="AF33" s="24">
        <f t="shared" ref="AF33:AG33" si="21">F21</f>
        <v>277</v>
      </c>
      <c r="AG33" s="24">
        <f t="shared" si="21"/>
        <v>600</v>
      </c>
      <c r="AH33" s="25">
        <f t="shared" si="12"/>
        <v>438.5</v>
      </c>
      <c r="AI33" s="254">
        <f t="shared" si="13"/>
        <v>1.0604594921402659</v>
      </c>
      <c r="AJ33" s="25">
        <f t="shared" si="14"/>
        <v>228.39549032325485</v>
      </c>
      <c r="AK33" s="252">
        <f t="shared" si="15"/>
        <v>52.085630632441237</v>
      </c>
    </row>
    <row r="34" spans="1:37" x14ac:dyDescent="0.25">
      <c r="O34" s="107" t="str">
        <f>H26</f>
        <v>CRD 577</v>
      </c>
      <c r="P34" s="24">
        <f>H14</f>
        <v>1168</v>
      </c>
      <c r="Q34" s="24">
        <f>I14</f>
        <v>1279</v>
      </c>
      <c r="R34" s="25">
        <f t="shared" si="2"/>
        <v>1223.5</v>
      </c>
      <c r="S34" s="356">
        <f t="shared" si="3"/>
        <v>2.9588875453446191</v>
      </c>
      <c r="T34" s="27">
        <f t="shared" si="4"/>
        <v>78.48885271170677</v>
      </c>
      <c r="U34" s="357">
        <f t="shared" si="5"/>
        <v>6.4151085175077043</v>
      </c>
      <c r="X34" s="24">
        <f>J14</f>
        <v>369</v>
      </c>
      <c r="Y34" s="24">
        <f>K14</f>
        <v>470</v>
      </c>
      <c r="Z34" s="25">
        <f t="shared" si="7"/>
        <v>419.5</v>
      </c>
      <c r="AA34" s="254">
        <f t="shared" si="8"/>
        <v>1.0145102781136639</v>
      </c>
      <c r="AB34" s="25">
        <f t="shared" si="9"/>
        <v>71.417784899841294</v>
      </c>
      <c r="AC34" s="252">
        <f t="shared" si="10"/>
        <v>17.024501763966935</v>
      </c>
      <c r="AF34" s="24">
        <f>L14</f>
        <v>248</v>
      </c>
      <c r="AG34" s="24">
        <f>M14</f>
        <v>331</v>
      </c>
      <c r="AH34" s="25">
        <f t="shared" si="12"/>
        <v>289.5</v>
      </c>
      <c r="AI34" s="254">
        <f t="shared" si="13"/>
        <v>0.70012091898428053</v>
      </c>
      <c r="AJ34" s="25">
        <f t="shared" si="14"/>
        <v>58.689862838483442</v>
      </c>
      <c r="AK34" s="252">
        <f t="shared" si="15"/>
        <v>20.27283690448478</v>
      </c>
    </row>
    <row r="35" spans="1:37" x14ac:dyDescent="0.25">
      <c r="O35" s="107" t="str">
        <f t="shared" ref="O35" si="22">H27</f>
        <v>CRD 586</v>
      </c>
      <c r="P35" s="24">
        <f t="shared" ref="P35:Q36" si="23">H15</f>
        <v>8228</v>
      </c>
      <c r="Q35" s="24">
        <f t="shared" si="23"/>
        <v>8294</v>
      </c>
      <c r="R35" s="25">
        <f t="shared" si="2"/>
        <v>8261</v>
      </c>
      <c r="S35" s="356">
        <f t="shared" si="3"/>
        <v>19.978234582829504</v>
      </c>
      <c r="T35" s="27">
        <f t="shared" si="4"/>
        <v>46.669047558312137</v>
      </c>
      <c r="U35" s="357">
        <f t="shared" si="5"/>
        <v>0.56493218203985152</v>
      </c>
      <c r="X35" s="24">
        <f t="shared" ref="X35:Y35" si="24">J15</f>
        <v>2801</v>
      </c>
      <c r="Y35" s="24">
        <f t="shared" si="24"/>
        <v>2364</v>
      </c>
      <c r="Z35" s="25">
        <f t="shared" si="7"/>
        <v>2582.5</v>
      </c>
      <c r="AA35" s="254">
        <f t="shared" si="8"/>
        <v>6.2454655380894799</v>
      </c>
      <c r="AB35" s="25">
        <f t="shared" si="9"/>
        <v>309.00566337852126</v>
      </c>
      <c r="AC35" s="252">
        <f t="shared" si="10"/>
        <v>11.965369346699758</v>
      </c>
      <c r="AF35" s="24">
        <f>L15</f>
        <v>366</v>
      </c>
      <c r="AG35" s="24">
        <f>M15</f>
        <v>348</v>
      </c>
      <c r="AH35" s="25">
        <f t="shared" si="12"/>
        <v>357</v>
      </c>
      <c r="AI35" s="254">
        <f t="shared" si="13"/>
        <v>0.86336154776299878</v>
      </c>
      <c r="AJ35" s="25">
        <f t="shared" si="14"/>
        <v>12.727922061357855</v>
      </c>
      <c r="AK35" s="252">
        <f t="shared" si="15"/>
        <v>3.5652442748901558</v>
      </c>
    </row>
    <row r="36" spans="1:37" x14ac:dyDescent="0.25">
      <c r="O36" s="107" t="str">
        <f>H28</f>
        <v>1% DMSO</v>
      </c>
      <c r="P36" s="24">
        <f t="shared" si="23"/>
        <v>401</v>
      </c>
      <c r="Q36" s="24">
        <f t="shared" si="23"/>
        <v>426</v>
      </c>
      <c r="R36" s="25">
        <f t="shared" si="2"/>
        <v>413.5</v>
      </c>
      <c r="S36" s="356">
        <f t="shared" si="3"/>
        <v>1</v>
      </c>
      <c r="T36" s="27">
        <f t="shared" si="4"/>
        <v>17.677669529663689</v>
      </c>
      <c r="U36" s="357">
        <f t="shared" si="5"/>
        <v>4.2751316879476882</v>
      </c>
      <c r="X36" s="24"/>
      <c r="Y36" s="24"/>
      <c r="Z36" s="25"/>
      <c r="AA36" s="254"/>
      <c r="AB36" s="25"/>
      <c r="AC36" s="252"/>
      <c r="AF36" s="24"/>
      <c r="AG36" s="24"/>
      <c r="AH36" s="25"/>
      <c r="AI36" s="254"/>
      <c r="AJ36" s="25"/>
      <c r="AK36" s="252"/>
    </row>
    <row r="37" spans="1:37" x14ac:dyDescent="0.25">
      <c r="O37" s="107" t="str">
        <f>K28</f>
        <v>buffer</v>
      </c>
      <c r="P37" s="24">
        <f>K16</f>
        <v>243</v>
      </c>
      <c r="Q37" s="24">
        <f>L16</f>
        <v>251</v>
      </c>
      <c r="R37" s="25">
        <f t="shared" si="2"/>
        <v>247</v>
      </c>
      <c r="S37" s="356">
        <f>R37/$R$36</f>
        <v>0.5973397823458283</v>
      </c>
      <c r="T37" s="27">
        <f t="shared" si="4"/>
        <v>5.6568542494923806</v>
      </c>
      <c r="U37" s="357">
        <f t="shared" si="5"/>
        <v>2.2902243925070365</v>
      </c>
      <c r="X37" s="24"/>
      <c r="Y37" s="24"/>
      <c r="Z37" s="25"/>
      <c r="AA37" s="254"/>
      <c r="AB37" s="25"/>
      <c r="AC37" s="252"/>
      <c r="AF37" s="24"/>
      <c r="AG37" s="24"/>
      <c r="AH37" s="25"/>
      <c r="AI37" s="254"/>
      <c r="AJ37" s="25"/>
      <c r="AK37" s="252"/>
    </row>
  </sheetData>
  <mergeCells count="26">
    <mergeCell ref="B27:G27"/>
    <mergeCell ref="H27:M27"/>
    <mergeCell ref="B24:C24"/>
    <mergeCell ref="D24:E24"/>
    <mergeCell ref="F24:G24"/>
    <mergeCell ref="H24:I24"/>
    <mergeCell ref="J24:K24"/>
    <mergeCell ref="L24:M24"/>
    <mergeCell ref="O24:U24"/>
    <mergeCell ref="W24:AC24"/>
    <mergeCell ref="AE24:AK24"/>
    <mergeCell ref="B26:G26"/>
    <mergeCell ref="H26:M26"/>
    <mergeCell ref="H28:J28"/>
    <mergeCell ref="K28:M28"/>
    <mergeCell ref="H33:M33"/>
    <mergeCell ref="B28:G28"/>
    <mergeCell ref="B29:G29"/>
    <mergeCell ref="H29:M29"/>
    <mergeCell ref="B30:G30"/>
    <mergeCell ref="H30:M30"/>
    <mergeCell ref="B31:G31"/>
    <mergeCell ref="H31:M31"/>
    <mergeCell ref="B32:G32"/>
    <mergeCell ref="H32:M32"/>
    <mergeCell ref="B33:G3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K41"/>
  <sheetViews>
    <sheetView topLeftCell="D10" zoomScale="80" zoomScaleNormal="80" workbookViewId="0">
      <selection activeCell="L39" sqref="L39"/>
    </sheetView>
  </sheetViews>
  <sheetFormatPr defaultRowHeight="15" x14ac:dyDescent="0.25"/>
  <cols>
    <col min="1" max="16384" width="9.140625" style="297"/>
  </cols>
  <sheetData>
    <row r="3" spans="1:13" x14ac:dyDescent="0.25">
      <c r="A3" s="302" t="s">
        <v>0</v>
      </c>
      <c r="B3" s="301"/>
      <c r="C3" s="301"/>
      <c r="D3" s="302" t="s">
        <v>1</v>
      </c>
      <c r="E3" s="301"/>
      <c r="F3" s="301"/>
      <c r="G3" s="301"/>
      <c r="H3" s="301"/>
      <c r="I3" s="301"/>
      <c r="J3" s="301"/>
      <c r="K3" s="302" t="s">
        <v>214</v>
      </c>
      <c r="L3" s="301"/>
      <c r="M3" s="301"/>
    </row>
    <row r="4" spans="1:13" x14ac:dyDescent="0.25">
      <c r="A4" s="302" t="s">
        <v>2</v>
      </c>
      <c r="B4" s="301"/>
      <c r="C4" s="301"/>
      <c r="D4" s="301"/>
      <c r="E4" s="301"/>
      <c r="F4" s="301"/>
      <c r="G4" s="301"/>
      <c r="H4" s="301"/>
      <c r="I4" s="302" t="s">
        <v>215</v>
      </c>
      <c r="J4" s="301"/>
      <c r="K4" s="302" t="s">
        <v>216</v>
      </c>
      <c r="L4" s="301"/>
      <c r="M4" s="301"/>
    </row>
    <row r="5" spans="1:13" x14ac:dyDescent="0.25">
      <c r="A5" s="302" t="s">
        <v>217</v>
      </c>
      <c r="B5" s="301"/>
      <c r="C5" s="301"/>
      <c r="D5" s="301"/>
      <c r="E5" s="301"/>
      <c r="F5" s="301"/>
      <c r="G5" s="301"/>
      <c r="H5" s="301"/>
      <c r="I5" s="301"/>
      <c r="J5" s="301"/>
      <c r="K5" s="301"/>
      <c r="L5" s="301"/>
      <c r="M5" s="301"/>
    </row>
    <row r="6" spans="1:13" x14ac:dyDescent="0.25">
      <c r="A6" s="302" t="s">
        <v>51</v>
      </c>
      <c r="B6" s="301"/>
      <c r="C6" s="301"/>
      <c r="D6" s="301"/>
      <c r="E6" s="301"/>
      <c r="F6" s="301"/>
      <c r="G6" s="301"/>
      <c r="H6" s="301"/>
      <c r="I6" s="301"/>
      <c r="J6" s="301"/>
      <c r="K6" s="301"/>
      <c r="L6" s="301"/>
      <c r="M6" s="301"/>
    </row>
    <row r="7" spans="1:13" x14ac:dyDescent="0.25">
      <c r="A7" s="302" t="s">
        <v>4</v>
      </c>
      <c r="B7" s="301"/>
      <c r="C7" s="301"/>
      <c r="D7" s="301"/>
      <c r="E7" s="301"/>
      <c r="F7" s="301"/>
      <c r="G7" s="301"/>
      <c r="H7" s="301"/>
      <c r="I7" s="301"/>
      <c r="J7" s="301"/>
      <c r="K7" s="301"/>
      <c r="L7" s="301"/>
      <c r="M7" s="301"/>
    </row>
    <row r="8" spans="1:13" x14ac:dyDescent="0.25">
      <c r="A8" s="298"/>
    </row>
    <row r="12" spans="1:13" x14ac:dyDescent="0.25">
      <c r="B12" s="297" t="s">
        <v>5</v>
      </c>
    </row>
    <row r="13" spans="1:13" x14ac:dyDescent="0.25">
      <c r="B13" s="278">
        <v>1</v>
      </c>
      <c r="C13" s="278">
        <v>2</v>
      </c>
      <c r="D13" s="278">
        <v>3</v>
      </c>
      <c r="E13" s="278">
        <v>4</v>
      </c>
      <c r="F13" s="278">
        <v>5</v>
      </c>
      <c r="G13" s="278">
        <v>6</v>
      </c>
      <c r="H13" s="278">
        <v>7</v>
      </c>
      <c r="I13" s="278">
        <v>8</v>
      </c>
      <c r="J13" s="278">
        <v>9</v>
      </c>
      <c r="K13" s="278">
        <v>10</v>
      </c>
      <c r="L13" s="278">
        <v>11</v>
      </c>
      <c r="M13" s="278">
        <v>12</v>
      </c>
    </row>
    <row r="14" spans="1:13" x14ac:dyDescent="0.25">
      <c r="A14" s="278" t="s">
        <v>6</v>
      </c>
      <c r="B14" s="306">
        <v>329</v>
      </c>
      <c r="C14" s="307">
        <v>376</v>
      </c>
      <c r="D14" s="307">
        <v>264</v>
      </c>
      <c r="E14" s="307">
        <v>228</v>
      </c>
      <c r="F14" s="307">
        <v>214</v>
      </c>
      <c r="G14" s="307">
        <v>413</v>
      </c>
      <c r="H14" s="307">
        <v>627</v>
      </c>
      <c r="I14" s="307">
        <v>474</v>
      </c>
      <c r="J14" s="307">
        <v>275</v>
      </c>
      <c r="K14" s="307">
        <v>296</v>
      </c>
      <c r="L14" s="307">
        <v>241</v>
      </c>
      <c r="M14" s="308">
        <v>271</v>
      </c>
    </row>
    <row r="15" spans="1:13" x14ac:dyDescent="0.25">
      <c r="A15" s="278" t="s">
        <v>7</v>
      </c>
      <c r="B15" s="309">
        <v>442</v>
      </c>
      <c r="C15" s="310">
        <v>541</v>
      </c>
      <c r="D15" s="310">
        <v>324</v>
      </c>
      <c r="E15" s="310">
        <v>361</v>
      </c>
      <c r="F15" s="310">
        <v>268</v>
      </c>
      <c r="G15" s="310">
        <v>253</v>
      </c>
      <c r="H15" s="310">
        <v>803</v>
      </c>
      <c r="I15" s="310">
        <v>767</v>
      </c>
      <c r="J15" s="310">
        <v>407</v>
      </c>
      <c r="K15" s="310">
        <v>444</v>
      </c>
      <c r="L15" s="310">
        <v>264</v>
      </c>
      <c r="M15" s="311">
        <v>291</v>
      </c>
    </row>
    <row r="16" spans="1:13" x14ac:dyDescent="0.25">
      <c r="A16" s="278" t="s">
        <v>8</v>
      </c>
      <c r="B16" s="309">
        <v>10334</v>
      </c>
      <c r="C16" s="310">
        <v>11615</v>
      </c>
      <c r="D16" s="310">
        <v>14068</v>
      </c>
      <c r="E16" s="310">
        <v>14118</v>
      </c>
      <c r="F16" s="310">
        <v>622</v>
      </c>
      <c r="G16" s="310">
        <v>600</v>
      </c>
      <c r="H16" s="310">
        <v>14961</v>
      </c>
      <c r="I16" s="310">
        <v>19235</v>
      </c>
      <c r="J16" s="310">
        <v>5639</v>
      </c>
      <c r="K16" s="310">
        <v>4993</v>
      </c>
      <c r="L16" s="310">
        <v>784</v>
      </c>
      <c r="M16" s="311">
        <v>620</v>
      </c>
    </row>
    <row r="17" spans="1:37" x14ac:dyDescent="0.25">
      <c r="A17" s="278" t="s">
        <v>9</v>
      </c>
      <c r="B17" s="309">
        <v>416</v>
      </c>
      <c r="C17" s="310">
        <v>483</v>
      </c>
      <c r="D17" s="310">
        <v>459</v>
      </c>
      <c r="E17" s="310">
        <v>337</v>
      </c>
      <c r="F17" s="310">
        <v>518</v>
      </c>
      <c r="G17" s="310">
        <v>312</v>
      </c>
      <c r="H17" s="310">
        <v>11890</v>
      </c>
      <c r="I17" s="310">
        <v>14989</v>
      </c>
      <c r="J17" s="310">
        <v>5840</v>
      </c>
      <c r="K17" s="310">
        <v>6403</v>
      </c>
      <c r="L17" s="310">
        <v>571</v>
      </c>
      <c r="M17" s="311">
        <v>1000</v>
      </c>
    </row>
    <row r="18" spans="1:37" x14ac:dyDescent="0.25">
      <c r="A18" s="278" t="s">
        <v>10</v>
      </c>
      <c r="B18" s="309">
        <v>1076</v>
      </c>
      <c r="C18" s="310">
        <v>1148</v>
      </c>
      <c r="D18" s="310">
        <v>412</v>
      </c>
      <c r="E18" s="310">
        <v>421</v>
      </c>
      <c r="F18" s="310">
        <v>345</v>
      </c>
      <c r="G18" s="310">
        <v>336</v>
      </c>
      <c r="H18" s="310">
        <v>403</v>
      </c>
      <c r="I18" s="310">
        <v>751</v>
      </c>
      <c r="J18" s="310">
        <v>380</v>
      </c>
      <c r="K18" s="310">
        <v>707</v>
      </c>
      <c r="L18" s="310">
        <v>422</v>
      </c>
      <c r="M18" s="311">
        <v>932</v>
      </c>
    </row>
    <row r="19" spans="1:37" x14ac:dyDescent="0.25">
      <c r="A19" s="278" t="s">
        <v>11</v>
      </c>
      <c r="B19" s="309">
        <v>4217</v>
      </c>
      <c r="C19" s="310">
        <v>2256</v>
      </c>
      <c r="D19" s="310">
        <v>714</v>
      </c>
      <c r="E19" s="310">
        <v>781</v>
      </c>
      <c r="F19" s="310">
        <v>553</v>
      </c>
      <c r="G19" s="310">
        <v>600</v>
      </c>
      <c r="H19" s="310">
        <v>673</v>
      </c>
      <c r="I19" s="310">
        <v>643</v>
      </c>
      <c r="J19" s="310">
        <v>484</v>
      </c>
      <c r="K19" s="310">
        <v>491</v>
      </c>
      <c r="L19" s="310">
        <v>452</v>
      </c>
      <c r="M19" s="311">
        <v>434</v>
      </c>
    </row>
    <row r="20" spans="1:37" x14ac:dyDescent="0.25">
      <c r="A20" s="278" t="s">
        <v>12</v>
      </c>
      <c r="B20" s="309">
        <v>311</v>
      </c>
      <c r="C20" s="310">
        <v>392</v>
      </c>
      <c r="D20" s="310">
        <v>336</v>
      </c>
      <c r="E20" s="310">
        <v>419</v>
      </c>
      <c r="F20" s="310">
        <v>337</v>
      </c>
      <c r="G20" s="310">
        <v>329</v>
      </c>
      <c r="H20" s="310">
        <v>260</v>
      </c>
      <c r="I20" s="310">
        <v>362</v>
      </c>
      <c r="J20" s="310">
        <v>336</v>
      </c>
      <c r="K20" s="310">
        <v>373</v>
      </c>
      <c r="L20" s="310">
        <v>319</v>
      </c>
      <c r="M20" s="311">
        <v>276</v>
      </c>
    </row>
    <row r="21" spans="1:37" x14ac:dyDescent="0.25">
      <c r="A21" s="278" t="s">
        <v>13</v>
      </c>
      <c r="B21" s="312">
        <v>473</v>
      </c>
      <c r="C21" s="313">
        <v>399</v>
      </c>
      <c r="D21" s="313">
        <v>392</v>
      </c>
      <c r="E21" s="313">
        <v>444</v>
      </c>
      <c r="F21" s="313">
        <v>330</v>
      </c>
      <c r="G21" s="313">
        <v>797</v>
      </c>
      <c r="H21" s="313"/>
      <c r="I21" s="313"/>
      <c r="J21" s="313"/>
      <c r="K21" s="313"/>
      <c r="L21" s="313"/>
      <c r="M21" s="314"/>
    </row>
    <row r="23" spans="1:37" ht="15.75" thickBot="1" x14ac:dyDescent="0.3"/>
    <row r="24" spans="1:37" x14ac:dyDescent="0.25">
      <c r="B24" s="335" t="s">
        <v>17</v>
      </c>
      <c r="C24" s="335"/>
      <c r="D24" s="335" t="s">
        <v>53</v>
      </c>
      <c r="E24" s="335"/>
      <c r="F24" s="335" t="s">
        <v>53</v>
      </c>
      <c r="G24" s="335"/>
      <c r="H24" s="335" t="s">
        <v>17</v>
      </c>
      <c r="I24" s="335"/>
      <c r="J24" s="335" t="s">
        <v>53</v>
      </c>
      <c r="K24" s="335"/>
      <c r="L24" s="335" t="s">
        <v>53</v>
      </c>
      <c r="M24" s="335"/>
      <c r="O24" s="344" t="s">
        <v>17</v>
      </c>
      <c r="P24" s="345"/>
      <c r="Q24" s="345"/>
      <c r="R24" s="345"/>
      <c r="S24" s="345"/>
      <c r="T24" s="345"/>
      <c r="U24" s="346"/>
      <c r="W24" s="344" t="s">
        <v>18</v>
      </c>
      <c r="X24" s="345"/>
      <c r="Y24" s="345"/>
      <c r="Z24" s="345"/>
      <c r="AA24" s="345"/>
      <c r="AB24" s="345"/>
      <c r="AC24" s="346"/>
      <c r="AE24" s="344" t="s">
        <v>53</v>
      </c>
      <c r="AF24" s="345"/>
      <c r="AG24" s="345"/>
      <c r="AH24" s="345"/>
      <c r="AI24" s="345"/>
      <c r="AJ24" s="345"/>
      <c r="AK24" s="346"/>
    </row>
    <row r="25" spans="1:37" x14ac:dyDescent="0.25">
      <c r="B25" s="278">
        <v>1</v>
      </c>
      <c r="C25" s="278">
        <v>2</v>
      </c>
      <c r="D25" s="278">
        <v>3</v>
      </c>
      <c r="E25" s="278">
        <v>4</v>
      </c>
      <c r="F25" s="278">
        <v>5</v>
      </c>
      <c r="G25" s="278">
        <v>6</v>
      </c>
      <c r="H25" s="278">
        <v>7</v>
      </c>
      <c r="I25" s="278">
        <v>8</v>
      </c>
      <c r="J25" s="278">
        <v>9</v>
      </c>
      <c r="K25" s="278">
        <v>10</v>
      </c>
      <c r="L25" s="278">
        <v>11</v>
      </c>
      <c r="M25" s="278">
        <v>12</v>
      </c>
      <c r="O25" s="107"/>
      <c r="P25" s="238" t="s">
        <v>77</v>
      </c>
      <c r="Q25" s="238" t="s">
        <v>78</v>
      </c>
      <c r="R25" s="238" t="s">
        <v>22</v>
      </c>
      <c r="S25" s="238" t="s">
        <v>79</v>
      </c>
      <c r="T25" s="238" t="s">
        <v>131</v>
      </c>
      <c r="U25" s="251" t="s">
        <v>132</v>
      </c>
      <c r="W25" s="107"/>
      <c r="X25" s="238" t="s">
        <v>77</v>
      </c>
      <c r="Y25" s="238" t="s">
        <v>78</v>
      </c>
      <c r="Z25" s="238" t="s">
        <v>22</v>
      </c>
      <c r="AA25" s="238" t="s">
        <v>79</v>
      </c>
      <c r="AB25" s="238" t="s">
        <v>131</v>
      </c>
      <c r="AC25" s="251" t="s">
        <v>132</v>
      </c>
      <c r="AE25" s="107"/>
      <c r="AF25" s="238" t="s">
        <v>77</v>
      </c>
      <c r="AG25" s="238" t="s">
        <v>78</v>
      </c>
      <c r="AH25" s="238" t="s">
        <v>22</v>
      </c>
      <c r="AI25" s="238" t="s">
        <v>79</v>
      </c>
      <c r="AJ25" s="238" t="s">
        <v>131</v>
      </c>
      <c r="AK25" s="251" t="s">
        <v>132</v>
      </c>
    </row>
    <row r="26" spans="1:37" x14ac:dyDescent="0.25">
      <c r="A26" s="278" t="s">
        <v>6</v>
      </c>
      <c r="B26" s="335" t="s">
        <v>218</v>
      </c>
      <c r="C26" s="335"/>
      <c r="D26" s="335"/>
      <c r="E26" s="335"/>
      <c r="F26" s="335"/>
      <c r="G26" s="335"/>
      <c r="H26" s="335" t="s">
        <v>226</v>
      </c>
      <c r="I26" s="335"/>
      <c r="J26" s="335"/>
      <c r="K26" s="335"/>
      <c r="L26" s="335"/>
      <c r="M26" s="335"/>
      <c r="O26" s="107" t="str">
        <f>B26</f>
        <v>CRD 659</v>
      </c>
      <c r="P26" s="24">
        <f>B14</f>
        <v>329</v>
      </c>
      <c r="Q26" s="24">
        <f>C14</f>
        <v>376</v>
      </c>
      <c r="R26" s="25">
        <f>AVERAGE(P26:Q26)</f>
        <v>352.5</v>
      </c>
      <c r="S26" s="254">
        <f>R26/$R$41</f>
        <v>1.01878612716763</v>
      </c>
      <c r="T26" s="25">
        <f>STDEV(P26:Q26)</f>
        <v>33.234018715767732</v>
      </c>
      <c r="U26" s="252">
        <f>T26/R26*100</f>
        <v>9.428090415820634</v>
      </c>
      <c r="X26" s="24">
        <f>D14</f>
        <v>264</v>
      </c>
      <c r="Y26" s="24">
        <f>E14</f>
        <v>228</v>
      </c>
      <c r="Z26" s="25">
        <f>AVERAGE(X26:Y26)</f>
        <v>246</v>
      </c>
      <c r="AA26" s="254">
        <f>Z26/$R$41</f>
        <v>0.71098265895953761</v>
      </c>
      <c r="AB26" s="25">
        <f>STDEV(X26:Y26)</f>
        <v>25.45584412271571</v>
      </c>
      <c r="AC26" s="252">
        <f>AB26/Z26*100</f>
        <v>10.347904114925086</v>
      </c>
      <c r="AF26" s="24">
        <f>F14</f>
        <v>214</v>
      </c>
      <c r="AG26" s="24">
        <f>G14</f>
        <v>413</v>
      </c>
      <c r="AH26" s="25">
        <f>AVERAGE(AF26:AG26)</f>
        <v>313.5</v>
      </c>
      <c r="AI26" s="254">
        <f>AH26/$R$41</f>
        <v>0.90606936416184969</v>
      </c>
      <c r="AJ26" s="25">
        <f>STDEV(AF26:AG26)</f>
        <v>140.71424945612296</v>
      </c>
      <c r="AK26" s="252">
        <f>AJ26/AH26*100</f>
        <v>44.884928056179575</v>
      </c>
    </row>
    <row r="27" spans="1:37" x14ac:dyDescent="0.25">
      <c r="A27" s="278" t="s">
        <v>7</v>
      </c>
      <c r="B27" s="335" t="s">
        <v>219</v>
      </c>
      <c r="C27" s="335"/>
      <c r="D27" s="335"/>
      <c r="E27" s="335"/>
      <c r="F27" s="335"/>
      <c r="G27" s="335"/>
      <c r="H27" s="335" t="s">
        <v>227</v>
      </c>
      <c r="I27" s="335"/>
      <c r="J27" s="335"/>
      <c r="K27" s="335"/>
      <c r="L27" s="335"/>
      <c r="M27" s="335"/>
      <c r="O27" s="107" t="str">
        <f t="shared" ref="O27:O33" si="0">B27</f>
        <v>CRD 660</v>
      </c>
      <c r="P27" s="24">
        <f t="shared" ref="P27:Q33" si="1">B15</f>
        <v>442</v>
      </c>
      <c r="Q27" s="24">
        <f t="shared" si="1"/>
        <v>541</v>
      </c>
      <c r="R27" s="25">
        <f t="shared" ref="R27:R41" si="2">AVERAGE(P27:Q27)</f>
        <v>491.5</v>
      </c>
      <c r="S27" s="254">
        <f t="shared" ref="S27:S39" si="3">R27/$R$41</f>
        <v>1.4205202312138729</v>
      </c>
      <c r="T27" s="25">
        <f t="shared" ref="T27:T41" si="4">STDEV(P27:Q27)</f>
        <v>70.003571337468202</v>
      </c>
      <c r="U27" s="252">
        <f t="shared" ref="U27:U41" si="5">T27/R27*100</f>
        <v>14.242842591549989</v>
      </c>
      <c r="X27" s="24">
        <f t="shared" ref="X27:Y33" si="6">D15</f>
        <v>324</v>
      </c>
      <c r="Y27" s="24">
        <f t="shared" si="6"/>
        <v>361</v>
      </c>
      <c r="Z27" s="25">
        <f t="shared" ref="Z27:Z40" si="7">AVERAGE(X27:Y27)</f>
        <v>342.5</v>
      </c>
      <c r="AA27" s="254">
        <f t="shared" ref="AA27:AA40" si="8">Z27/$R$41</f>
        <v>0.98988439306358378</v>
      </c>
      <c r="AB27" s="25">
        <f t="shared" ref="AB27:AB40" si="9">STDEV(X27:Y27)</f>
        <v>26.16295090390226</v>
      </c>
      <c r="AC27" s="252">
        <f t="shared" ref="AC27:AC40" si="10">AB27/Z27*100</f>
        <v>7.6388177821612429</v>
      </c>
      <c r="AF27" s="24">
        <f t="shared" ref="AF27:AG33" si="11">F15</f>
        <v>268</v>
      </c>
      <c r="AG27" s="24">
        <f t="shared" si="11"/>
        <v>253</v>
      </c>
      <c r="AH27" s="25">
        <f t="shared" ref="AH27:AH40" si="12">AVERAGE(AF27:AG27)</f>
        <v>260.5</v>
      </c>
      <c r="AI27" s="254">
        <f t="shared" ref="AI27:AI40" si="13">AH27/$R$41</f>
        <v>0.75289017341040465</v>
      </c>
      <c r="AJ27" s="25">
        <f t="shared" ref="AJ27:AJ40" si="14">STDEV(AF27:AG27)</f>
        <v>10.606601717798213</v>
      </c>
      <c r="AK27" s="252">
        <f t="shared" ref="AK27:AK40" si="15">AJ27/AH27*100</f>
        <v>4.0716321373505613</v>
      </c>
    </row>
    <row r="28" spans="1:37" x14ac:dyDescent="0.25">
      <c r="A28" s="278" t="s">
        <v>8</v>
      </c>
      <c r="B28" s="335" t="s">
        <v>220</v>
      </c>
      <c r="C28" s="335"/>
      <c r="D28" s="335"/>
      <c r="E28" s="335"/>
      <c r="F28" s="335"/>
      <c r="G28" s="335"/>
      <c r="H28" s="335" t="s">
        <v>228</v>
      </c>
      <c r="I28" s="335"/>
      <c r="J28" s="335"/>
      <c r="K28" s="335"/>
      <c r="L28" s="335"/>
      <c r="M28" s="335"/>
      <c r="O28" s="107" t="str">
        <f t="shared" si="0"/>
        <v>CRD 661</v>
      </c>
      <c r="P28" s="24">
        <f t="shared" si="1"/>
        <v>10334</v>
      </c>
      <c r="Q28" s="24">
        <f t="shared" si="1"/>
        <v>11615</v>
      </c>
      <c r="R28" s="25">
        <f t="shared" si="2"/>
        <v>10974.5</v>
      </c>
      <c r="S28" s="254">
        <f t="shared" si="3"/>
        <v>31.718208092485551</v>
      </c>
      <c r="T28" s="25">
        <f t="shared" si="4"/>
        <v>905.80378669996742</v>
      </c>
      <c r="U28" s="252">
        <f t="shared" si="5"/>
        <v>8.2537134876301188</v>
      </c>
      <c r="X28" s="24">
        <f t="shared" si="6"/>
        <v>14068</v>
      </c>
      <c r="Y28" s="24">
        <f t="shared" si="6"/>
        <v>14118</v>
      </c>
      <c r="Z28" s="25">
        <f t="shared" si="7"/>
        <v>14093</v>
      </c>
      <c r="AA28" s="254">
        <f>Z28/$R$41</f>
        <v>40.73121387283237</v>
      </c>
      <c r="AB28" s="25">
        <f t="shared" si="9"/>
        <v>35.355339059327378</v>
      </c>
      <c r="AC28" s="252">
        <f t="shared" si="10"/>
        <v>0.25087163172729282</v>
      </c>
      <c r="AF28" s="24">
        <f t="shared" si="11"/>
        <v>622</v>
      </c>
      <c r="AG28" s="24">
        <f t="shared" si="11"/>
        <v>600</v>
      </c>
      <c r="AH28" s="25">
        <f t="shared" si="12"/>
        <v>611</v>
      </c>
      <c r="AI28" s="254">
        <f>AH28/$R$41</f>
        <v>1.7658959537572254</v>
      </c>
      <c r="AJ28" s="25">
        <f t="shared" si="14"/>
        <v>15.556349186104045</v>
      </c>
      <c r="AK28" s="252">
        <f t="shared" si="15"/>
        <v>2.5460473299679287</v>
      </c>
    </row>
    <row r="29" spans="1:37" x14ac:dyDescent="0.25">
      <c r="A29" s="278" t="s">
        <v>9</v>
      </c>
      <c r="B29" s="335" t="s">
        <v>221</v>
      </c>
      <c r="C29" s="335"/>
      <c r="D29" s="335"/>
      <c r="E29" s="335"/>
      <c r="F29" s="335"/>
      <c r="G29" s="335"/>
      <c r="H29" s="335" t="s">
        <v>229</v>
      </c>
      <c r="I29" s="335"/>
      <c r="J29" s="335"/>
      <c r="K29" s="335"/>
      <c r="L29" s="335"/>
      <c r="M29" s="335"/>
      <c r="O29" s="107" t="str">
        <f t="shared" si="0"/>
        <v>CRD 662</v>
      </c>
      <c r="P29" s="24">
        <f t="shared" si="1"/>
        <v>416</v>
      </c>
      <c r="Q29" s="24">
        <f t="shared" si="1"/>
        <v>483</v>
      </c>
      <c r="R29" s="25">
        <f t="shared" si="2"/>
        <v>449.5</v>
      </c>
      <c r="S29" s="254">
        <f t="shared" si="3"/>
        <v>1.2991329479768785</v>
      </c>
      <c r="T29" s="25">
        <f t="shared" si="4"/>
        <v>47.376154339498683</v>
      </c>
      <c r="U29" s="252">
        <f t="shared" si="5"/>
        <v>10.539745125583689</v>
      </c>
      <c r="X29" s="24">
        <f t="shared" si="6"/>
        <v>459</v>
      </c>
      <c r="Y29" s="24">
        <f t="shared" si="6"/>
        <v>337</v>
      </c>
      <c r="Z29" s="25">
        <f t="shared" si="7"/>
        <v>398</v>
      </c>
      <c r="AA29" s="254">
        <f t="shared" si="8"/>
        <v>1.1502890173410405</v>
      </c>
      <c r="AB29" s="25">
        <f t="shared" si="9"/>
        <v>86.267027304758798</v>
      </c>
      <c r="AC29" s="252">
        <f t="shared" si="10"/>
        <v>21.675132488632865</v>
      </c>
      <c r="AF29" s="24">
        <f t="shared" si="11"/>
        <v>518</v>
      </c>
      <c r="AG29" s="24">
        <f t="shared" si="11"/>
        <v>312</v>
      </c>
      <c r="AH29" s="25">
        <f t="shared" si="12"/>
        <v>415</v>
      </c>
      <c r="AI29" s="254">
        <f t="shared" si="13"/>
        <v>1.199421965317919</v>
      </c>
      <c r="AJ29" s="25">
        <f t="shared" si="14"/>
        <v>145.6639969244288</v>
      </c>
      <c r="AK29" s="252">
        <f t="shared" si="15"/>
        <v>35.099758295043081</v>
      </c>
    </row>
    <row r="30" spans="1:37" x14ac:dyDescent="0.25">
      <c r="A30" s="278" t="s">
        <v>10</v>
      </c>
      <c r="B30" s="335" t="s">
        <v>222</v>
      </c>
      <c r="C30" s="335"/>
      <c r="D30" s="335"/>
      <c r="E30" s="335"/>
      <c r="F30" s="335"/>
      <c r="G30" s="335"/>
      <c r="H30" s="335" t="s">
        <v>230</v>
      </c>
      <c r="I30" s="335"/>
      <c r="J30" s="335"/>
      <c r="K30" s="335"/>
      <c r="L30" s="335"/>
      <c r="M30" s="335"/>
      <c r="O30" s="107" t="str">
        <f t="shared" si="0"/>
        <v>CRD 663</v>
      </c>
      <c r="P30" s="24">
        <f t="shared" si="1"/>
        <v>1076</v>
      </c>
      <c r="Q30" s="24">
        <f t="shared" si="1"/>
        <v>1148</v>
      </c>
      <c r="R30" s="25">
        <f t="shared" si="2"/>
        <v>1112</v>
      </c>
      <c r="S30" s="254">
        <f t="shared" si="3"/>
        <v>3.2138728323699421</v>
      </c>
      <c r="T30" s="25">
        <f t="shared" si="4"/>
        <v>50.911688245431421</v>
      </c>
      <c r="U30" s="252">
        <f t="shared" si="5"/>
        <v>4.5783892307042651</v>
      </c>
      <c r="X30" s="24">
        <f t="shared" si="6"/>
        <v>412</v>
      </c>
      <c r="Y30" s="24">
        <f t="shared" si="6"/>
        <v>421</v>
      </c>
      <c r="Z30" s="25">
        <f t="shared" si="7"/>
        <v>416.5</v>
      </c>
      <c r="AA30" s="254">
        <f t="shared" si="8"/>
        <v>1.203757225433526</v>
      </c>
      <c r="AB30" s="25">
        <f t="shared" si="9"/>
        <v>6.3639610306789276</v>
      </c>
      <c r="AC30" s="252">
        <f t="shared" si="10"/>
        <v>1.5279618320957808</v>
      </c>
      <c r="AF30" s="24">
        <f t="shared" si="11"/>
        <v>345</v>
      </c>
      <c r="AG30" s="24">
        <f t="shared" si="11"/>
        <v>336</v>
      </c>
      <c r="AH30" s="25">
        <f t="shared" si="12"/>
        <v>340.5</v>
      </c>
      <c r="AI30" s="254">
        <f t="shared" si="13"/>
        <v>0.98410404624277459</v>
      </c>
      <c r="AJ30" s="25">
        <f t="shared" si="14"/>
        <v>6.3639610306789276</v>
      </c>
      <c r="AK30" s="252">
        <f t="shared" si="15"/>
        <v>1.8690047079820638</v>
      </c>
    </row>
    <row r="31" spans="1:37" x14ac:dyDescent="0.25">
      <c r="A31" s="278" t="s">
        <v>11</v>
      </c>
      <c r="B31" s="335" t="s">
        <v>223</v>
      </c>
      <c r="C31" s="335"/>
      <c r="D31" s="335"/>
      <c r="E31" s="335"/>
      <c r="F31" s="335"/>
      <c r="G31" s="335"/>
      <c r="H31" s="335" t="s">
        <v>231</v>
      </c>
      <c r="I31" s="335"/>
      <c r="J31" s="335"/>
      <c r="K31" s="335"/>
      <c r="L31" s="335"/>
      <c r="M31" s="335"/>
      <c r="O31" s="107" t="str">
        <f t="shared" si="0"/>
        <v>CRD 664</v>
      </c>
      <c r="P31" s="24">
        <f t="shared" si="1"/>
        <v>4217</v>
      </c>
      <c r="Q31" s="24">
        <f t="shared" si="1"/>
        <v>2256</v>
      </c>
      <c r="R31" s="25">
        <f t="shared" si="2"/>
        <v>3236.5</v>
      </c>
      <c r="S31" s="254">
        <f t="shared" si="3"/>
        <v>9.354046242774567</v>
      </c>
      <c r="T31" s="25">
        <f t="shared" si="4"/>
        <v>1386.6363979068196</v>
      </c>
      <c r="U31" s="252">
        <f t="shared" si="5"/>
        <v>42.843701464755746</v>
      </c>
      <c r="X31" s="24">
        <f t="shared" si="6"/>
        <v>714</v>
      </c>
      <c r="Y31" s="24">
        <f t="shared" si="6"/>
        <v>781</v>
      </c>
      <c r="Z31" s="25">
        <f t="shared" si="7"/>
        <v>747.5</v>
      </c>
      <c r="AA31" s="254">
        <f>Z31/$R$41</f>
        <v>2.1604046242774566</v>
      </c>
      <c r="AB31" s="25">
        <f t="shared" si="9"/>
        <v>47.376154339498683</v>
      </c>
      <c r="AC31" s="252">
        <f t="shared" si="10"/>
        <v>6.3379470688292558</v>
      </c>
      <c r="AF31" s="24">
        <f t="shared" si="11"/>
        <v>553</v>
      </c>
      <c r="AG31" s="24">
        <f t="shared" si="11"/>
        <v>600</v>
      </c>
      <c r="AH31" s="25">
        <f t="shared" si="12"/>
        <v>576.5</v>
      </c>
      <c r="AI31" s="254">
        <f>AH31/$R$41</f>
        <v>1.6661849710982659</v>
      </c>
      <c r="AJ31" s="25">
        <f t="shared" si="14"/>
        <v>33.234018715767732</v>
      </c>
      <c r="AK31" s="252">
        <f t="shared" si="15"/>
        <v>5.7647907572884183</v>
      </c>
    </row>
    <row r="32" spans="1:37" x14ac:dyDescent="0.25">
      <c r="A32" s="278" t="s">
        <v>12</v>
      </c>
      <c r="B32" s="335" t="s">
        <v>224</v>
      </c>
      <c r="C32" s="335"/>
      <c r="D32" s="335"/>
      <c r="E32" s="335"/>
      <c r="F32" s="335"/>
      <c r="G32" s="335"/>
      <c r="H32" s="335" t="s">
        <v>24</v>
      </c>
      <c r="I32" s="335"/>
      <c r="J32" s="335"/>
      <c r="K32" s="335" t="s">
        <v>154</v>
      </c>
      <c r="L32" s="335"/>
      <c r="M32" s="335"/>
      <c r="O32" s="107" t="str">
        <f t="shared" si="0"/>
        <v>CRD 665</v>
      </c>
      <c r="P32" s="24">
        <f t="shared" si="1"/>
        <v>311</v>
      </c>
      <c r="Q32" s="24">
        <f t="shared" si="1"/>
        <v>392</v>
      </c>
      <c r="R32" s="25">
        <f t="shared" si="2"/>
        <v>351.5</v>
      </c>
      <c r="S32" s="254">
        <f t="shared" si="3"/>
        <v>1.0158959537572254</v>
      </c>
      <c r="T32" s="25">
        <f t="shared" si="4"/>
        <v>57.27564927611035</v>
      </c>
      <c r="U32" s="252">
        <f t="shared" si="5"/>
        <v>16.294637062904794</v>
      </c>
      <c r="X32" s="24">
        <f t="shared" si="6"/>
        <v>336</v>
      </c>
      <c r="Y32" s="24">
        <f t="shared" si="6"/>
        <v>419</v>
      </c>
      <c r="Z32" s="25">
        <f t="shared" si="7"/>
        <v>377.5</v>
      </c>
      <c r="AA32" s="254">
        <f t="shared" si="8"/>
        <v>1.0910404624277457</v>
      </c>
      <c r="AB32" s="25">
        <f t="shared" si="9"/>
        <v>58.689862838483442</v>
      </c>
      <c r="AC32" s="252">
        <f t="shared" si="10"/>
        <v>15.546983533373096</v>
      </c>
      <c r="AF32" s="24">
        <f t="shared" si="11"/>
        <v>337</v>
      </c>
      <c r="AG32" s="24">
        <f t="shared" si="11"/>
        <v>329</v>
      </c>
      <c r="AH32" s="25">
        <f t="shared" si="12"/>
        <v>333</v>
      </c>
      <c r="AI32" s="254">
        <f t="shared" si="13"/>
        <v>0.96242774566473988</v>
      </c>
      <c r="AJ32" s="25">
        <f t="shared" si="14"/>
        <v>5.6568542494923806</v>
      </c>
      <c r="AK32" s="252">
        <f t="shared" si="15"/>
        <v>1.6987550298775917</v>
      </c>
    </row>
    <row r="33" spans="1:37" x14ac:dyDescent="0.25">
      <c r="A33" s="278" t="s">
        <v>13</v>
      </c>
      <c r="B33" s="335" t="s">
        <v>225</v>
      </c>
      <c r="C33" s="335"/>
      <c r="D33" s="335"/>
      <c r="E33" s="335"/>
      <c r="F33" s="335"/>
      <c r="G33" s="335"/>
      <c r="H33" s="335"/>
      <c r="I33" s="335"/>
      <c r="J33" s="335"/>
      <c r="K33" s="335"/>
      <c r="L33" s="335"/>
      <c r="M33" s="335"/>
      <c r="O33" s="107" t="str">
        <f t="shared" si="0"/>
        <v>CRD 666</v>
      </c>
      <c r="P33" s="24">
        <f t="shared" si="1"/>
        <v>473</v>
      </c>
      <c r="Q33" s="24">
        <f t="shared" si="1"/>
        <v>399</v>
      </c>
      <c r="R33" s="25">
        <f t="shared" si="2"/>
        <v>436</v>
      </c>
      <c r="S33" s="254">
        <f t="shared" si="3"/>
        <v>1.2601156069364161</v>
      </c>
      <c r="T33" s="25">
        <f t="shared" si="4"/>
        <v>52.32590180780452</v>
      </c>
      <c r="U33" s="252">
        <f t="shared" si="5"/>
        <v>12.001353625643238</v>
      </c>
      <c r="X33" s="24">
        <f t="shared" si="6"/>
        <v>392</v>
      </c>
      <c r="Y33" s="24">
        <f t="shared" si="6"/>
        <v>444</v>
      </c>
      <c r="Z33" s="25">
        <f t="shared" si="7"/>
        <v>418</v>
      </c>
      <c r="AA33" s="254">
        <f t="shared" si="8"/>
        <v>1.2080924855491328</v>
      </c>
      <c r="AB33" s="25">
        <f t="shared" si="9"/>
        <v>36.76955262170047</v>
      </c>
      <c r="AC33" s="252">
        <f t="shared" si="10"/>
        <v>8.7965436894020268</v>
      </c>
      <c r="AF33" s="24">
        <f t="shared" si="11"/>
        <v>330</v>
      </c>
      <c r="AG33" s="24">
        <f t="shared" si="11"/>
        <v>797</v>
      </c>
      <c r="AH33" s="25">
        <f t="shared" si="12"/>
        <v>563.5</v>
      </c>
      <c r="AI33" s="254">
        <f t="shared" si="13"/>
        <v>1.6286127167630058</v>
      </c>
      <c r="AJ33" s="25">
        <f t="shared" si="14"/>
        <v>330.21886681411769</v>
      </c>
      <c r="AK33" s="252">
        <f t="shared" si="15"/>
        <v>58.601396062842539</v>
      </c>
    </row>
    <row r="34" spans="1:37" x14ac:dyDescent="0.25">
      <c r="O34" s="107" t="str">
        <f>H26</f>
        <v>CRD 667</v>
      </c>
      <c r="P34" s="24">
        <f>H14</f>
        <v>627</v>
      </c>
      <c r="Q34" s="24">
        <f>I14</f>
        <v>474</v>
      </c>
      <c r="R34" s="25">
        <f t="shared" si="2"/>
        <v>550.5</v>
      </c>
      <c r="S34" s="254">
        <f t="shared" si="3"/>
        <v>1.5910404624277457</v>
      </c>
      <c r="T34" s="25">
        <f t="shared" si="4"/>
        <v>108.18733752154178</v>
      </c>
      <c r="U34" s="252">
        <f t="shared" si="5"/>
        <v>19.652559041152003</v>
      </c>
      <c r="X34" s="24">
        <f>J14</f>
        <v>275</v>
      </c>
      <c r="Y34" s="24">
        <f>K14</f>
        <v>296</v>
      </c>
      <c r="Z34" s="25">
        <f t="shared" si="7"/>
        <v>285.5</v>
      </c>
      <c r="AA34" s="254">
        <f t="shared" si="8"/>
        <v>0.82514450867052025</v>
      </c>
      <c r="AB34" s="25">
        <f t="shared" si="9"/>
        <v>14.849242404917497</v>
      </c>
      <c r="AC34" s="252">
        <f t="shared" si="10"/>
        <v>5.2011356934912429</v>
      </c>
      <c r="AF34" s="24">
        <f>L14</f>
        <v>241</v>
      </c>
      <c r="AG34" s="24">
        <f>M14</f>
        <v>271</v>
      </c>
      <c r="AH34" s="25">
        <f t="shared" si="12"/>
        <v>256</v>
      </c>
      <c r="AI34" s="254">
        <f t="shared" si="13"/>
        <v>0.73988439306358378</v>
      </c>
      <c r="AJ34" s="25">
        <f t="shared" si="14"/>
        <v>21.213203435596427</v>
      </c>
      <c r="AK34" s="252">
        <f t="shared" si="15"/>
        <v>8.2864075920298532</v>
      </c>
    </row>
    <row r="35" spans="1:37" x14ac:dyDescent="0.25">
      <c r="O35" s="107" t="str">
        <f t="shared" ref="O35:O40" si="16">H27</f>
        <v>CRD 668</v>
      </c>
      <c r="P35" s="24">
        <f t="shared" ref="P35:Q39" si="17">H15</f>
        <v>803</v>
      </c>
      <c r="Q35" s="24">
        <f t="shared" si="17"/>
        <v>767</v>
      </c>
      <c r="R35" s="25">
        <f t="shared" si="2"/>
        <v>785</v>
      </c>
      <c r="S35" s="254">
        <f t="shared" si="3"/>
        <v>2.2687861271676302</v>
      </c>
      <c r="T35" s="25">
        <f t="shared" si="4"/>
        <v>25.45584412271571</v>
      </c>
      <c r="U35" s="252">
        <f t="shared" si="5"/>
        <v>3.24278269079181</v>
      </c>
      <c r="X35" s="24">
        <f t="shared" ref="X35:Y40" si="18">J15</f>
        <v>407</v>
      </c>
      <c r="Y35" s="24">
        <f t="shared" si="18"/>
        <v>444</v>
      </c>
      <c r="Z35" s="25">
        <f t="shared" si="7"/>
        <v>425.5</v>
      </c>
      <c r="AA35" s="254">
        <f t="shared" si="8"/>
        <v>1.2297687861271676</v>
      </c>
      <c r="AB35" s="25">
        <f t="shared" si="9"/>
        <v>26.16295090390226</v>
      </c>
      <c r="AC35" s="252">
        <f t="shared" si="10"/>
        <v>6.1487546190134568</v>
      </c>
      <c r="AF35" s="24">
        <f t="shared" ref="AF35:AG40" si="19">L15</f>
        <v>264</v>
      </c>
      <c r="AG35" s="24">
        <f t="shared" si="19"/>
        <v>291</v>
      </c>
      <c r="AH35" s="25">
        <f t="shared" si="12"/>
        <v>277.5</v>
      </c>
      <c r="AI35" s="254">
        <f t="shared" si="13"/>
        <v>0.80202312138728327</v>
      </c>
      <c r="AJ35" s="25">
        <f t="shared" si="14"/>
        <v>19.091883092036785</v>
      </c>
      <c r="AK35" s="252">
        <f t="shared" si="15"/>
        <v>6.8799578710042466</v>
      </c>
    </row>
    <row r="36" spans="1:37" x14ac:dyDescent="0.25">
      <c r="O36" s="107" t="str">
        <f t="shared" si="16"/>
        <v>CRD 669</v>
      </c>
      <c r="P36" s="24">
        <f t="shared" si="17"/>
        <v>14961</v>
      </c>
      <c r="Q36" s="24">
        <f t="shared" si="17"/>
        <v>19235</v>
      </c>
      <c r="R36" s="25">
        <f t="shared" si="2"/>
        <v>17098</v>
      </c>
      <c r="S36" s="254">
        <f t="shared" si="3"/>
        <v>49.416184971098268</v>
      </c>
      <c r="T36" s="25">
        <f t="shared" si="4"/>
        <v>3022.1743827913042</v>
      </c>
      <c r="U36" s="252">
        <f t="shared" si="5"/>
        <v>17.675601724127407</v>
      </c>
      <c r="X36" s="24">
        <f t="shared" si="18"/>
        <v>5639</v>
      </c>
      <c r="Y36" s="24">
        <f t="shared" si="18"/>
        <v>4993</v>
      </c>
      <c r="Z36" s="25">
        <f t="shared" si="7"/>
        <v>5316</v>
      </c>
      <c r="AA36" s="254">
        <f t="shared" si="8"/>
        <v>15.364161849710984</v>
      </c>
      <c r="AB36" s="25">
        <f t="shared" si="9"/>
        <v>456.79098064650969</v>
      </c>
      <c r="AC36" s="252">
        <f t="shared" si="10"/>
        <v>8.592757348504696</v>
      </c>
      <c r="AF36" s="24">
        <f t="shared" si="19"/>
        <v>784</v>
      </c>
      <c r="AG36" s="24">
        <f t="shared" si="19"/>
        <v>620</v>
      </c>
      <c r="AH36" s="25">
        <f t="shared" si="12"/>
        <v>702</v>
      </c>
      <c r="AI36" s="254">
        <f t="shared" si="13"/>
        <v>2.0289017341040463</v>
      </c>
      <c r="AJ36" s="25">
        <f t="shared" si="14"/>
        <v>115.96551211459379</v>
      </c>
      <c r="AK36" s="252">
        <f t="shared" si="15"/>
        <v>16.519303720027604</v>
      </c>
    </row>
    <row r="37" spans="1:37" x14ac:dyDescent="0.25">
      <c r="O37" s="107" t="str">
        <f t="shared" si="16"/>
        <v>CRD 670</v>
      </c>
      <c r="P37" s="24">
        <f t="shared" si="17"/>
        <v>11890</v>
      </c>
      <c r="Q37" s="24">
        <f t="shared" si="17"/>
        <v>14989</v>
      </c>
      <c r="R37" s="25">
        <f t="shared" si="2"/>
        <v>13439.5</v>
      </c>
      <c r="S37" s="254">
        <f t="shared" si="3"/>
        <v>38.842485549132945</v>
      </c>
      <c r="T37" s="25">
        <f t="shared" si="4"/>
        <v>2191.3239148971106</v>
      </c>
      <c r="U37" s="252">
        <f t="shared" si="5"/>
        <v>16.305100002954802</v>
      </c>
      <c r="X37" s="24">
        <f t="shared" si="18"/>
        <v>5840</v>
      </c>
      <c r="Y37" s="24">
        <f t="shared" si="18"/>
        <v>6403</v>
      </c>
      <c r="Z37" s="25">
        <f t="shared" si="7"/>
        <v>6121.5</v>
      </c>
      <c r="AA37" s="254">
        <f t="shared" si="8"/>
        <v>17.692196531791907</v>
      </c>
      <c r="AB37" s="25">
        <f t="shared" si="9"/>
        <v>398.10111780802623</v>
      </c>
      <c r="AC37" s="252">
        <f t="shared" si="10"/>
        <v>6.5033262731034256</v>
      </c>
      <c r="AF37" s="24">
        <f t="shared" si="19"/>
        <v>571</v>
      </c>
      <c r="AG37" s="24">
        <f t="shared" si="19"/>
        <v>1000</v>
      </c>
      <c r="AH37" s="25">
        <f t="shared" si="12"/>
        <v>785.5</v>
      </c>
      <c r="AI37" s="254">
        <f t="shared" si="13"/>
        <v>2.2702312138728322</v>
      </c>
      <c r="AJ37" s="25">
        <f t="shared" si="14"/>
        <v>303.34880912902889</v>
      </c>
      <c r="AK37" s="252">
        <f t="shared" si="15"/>
        <v>38.618562588036774</v>
      </c>
    </row>
    <row r="38" spans="1:37" x14ac:dyDescent="0.25">
      <c r="O38" s="107" t="str">
        <f t="shared" si="16"/>
        <v>CRD 671</v>
      </c>
      <c r="P38" s="24">
        <f t="shared" si="17"/>
        <v>403</v>
      </c>
      <c r="Q38" s="24">
        <f t="shared" si="17"/>
        <v>751</v>
      </c>
      <c r="R38" s="25">
        <f t="shared" si="2"/>
        <v>577</v>
      </c>
      <c r="S38" s="254">
        <f t="shared" si="3"/>
        <v>1.6676300578034682</v>
      </c>
      <c r="T38" s="25">
        <f t="shared" si="4"/>
        <v>246.07315985291854</v>
      </c>
      <c r="U38" s="252">
        <f t="shared" si="5"/>
        <v>42.646994775202515</v>
      </c>
      <c r="X38" s="24">
        <f t="shared" si="18"/>
        <v>380</v>
      </c>
      <c r="Y38" s="24">
        <f t="shared" si="18"/>
        <v>707</v>
      </c>
      <c r="Z38" s="25">
        <f t="shared" si="7"/>
        <v>543.5</v>
      </c>
      <c r="AA38" s="254">
        <f t="shared" si="8"/>
        <v>1.5708092485549132</v>
      </c>
      <c r="AB38" s="25">
        <f t="shared" si="9"/>
        <v>231.22391744800103</v>
      </c>
      <c r="AC38" s="252">
        <f t="shared" si="10"/>
        <v>42.543499070469373</v>
      </c>
      <c r="AF38" s="24">
        <f t="shared" si="19"/>
        <v>422</v>
      </c>
      <c r="AG38" s="24">
        <f t="shared" si="19"/>
        <v>932</v>
      </c>
      <c r="AH38" s="25">
        <f t="shared" si="12"/>
        <v>677</v>
      </c>
      <c r="AI38" s="254">
        <f t="shared" si="13"/>
        <v>1.9566473988439306</v>
      </c>
      <c r="AJ38" s="25">
        <f t="shared" si="14"/>
        <v>360.62445840513925</v>
      </c>
      <c r="AK38" s="252">
        <f t="shared" si="15"/>
        <v>53.268014535471089</v>
      </c>
    </row>
    <row r="39" spans="1:37" x14ac:dyDescent="0.25">
      <c r="O39" s="107" t="str">
        <f t="shared" si="16"/>
        <v>CRD 672</v>
      </c>
      <c r="P39" s="24">
        <f t="shared" si="17"/>
        <v>673</v>
      </c>
      <c r="Q39" s="24">
        <f t="shared" si="17"/>
        <v>643</v>
      </c>
      <c r="R39" s="25">
        <f t="shared" si="2"/>
        <v>658</v>
      </c>
      <c r="S39" s="254">
        <f t="shared" si="3"/>
        <v>1.9017341040462428</v>
      </c>
      <c r="T39" s="25">
        <f t="shared" si="4"/>
        <v>21.213203435596427</v>
      </c>
      <c r="U39" s="252">
        <f t="shared" si="5"/>
        <v>3.2238910996347152</v>
      </c>
      <c r="X39" s="24">
        <f t="shared" si="18"/>
        <v>484</v>
      </c>
      <c r="Y39" s="24">
        <f t="shared" si="18"/>
        <v>491</v>
      </c>
      <c r="Z39" s="25">
        <f t="shared" si="7"/>
        <v>487.5</v>
      </c>
      <c r="AA39" s="254">
        <f t="shared" si="8"/>
        <v>1.4089595375722543</v>
      </c>
      <c r="AB39" s="25">
        <f t="shared" si="9"/>
        <v>4.9497474683058327</v>
      </c>
      <c r="AC39" s="252">
        <f t="shared" si="10"/>
        <v>1.0153328140114528</v>
      </c>
      <c r="AF39" s="24">
        <f t="shared" si="19"/>
        <v>452</v>
      </c>
      <c r="AG39" s="24">
        <f t="shared" si="19"/>
        <v>434</v>
      </c>
      <c r="AH39" s="25">
        <f t="shared" si="12"/>
        <v>443</v>
      </c>
      <c r="AI39" s="254">
        <f t="shared" si="13"/>
        <v>1.2803468208092486</v>
      </c>
      <c r="AJ39" s="25">
        <f t="shared" si="14"/>
        <v>12.727922061357855</v>
      </c>
      <c r="AK39" s="252">
        <f t="shared" si="15"/>
        <v>2.8731201041439851</v>
      </c>
    </row>
    <row r="40" spans="1:37" x14ac:dyDescent="0.25">
      <c r="O40" s="107" t="str">
        <f t="shared" si="16"/>
        <v>1% DMSO</v>
      </c>
      <c r="P40" s="24">
        <f>I20</f>
        <v>362</v>
      </c>
      <c r="Q40" s="24">
        <f>J20</f>
        <v>336</v>
      </c>
      <c r="R40" s="25">
        <f t="shared" si="2"/>
        <v>349</v>
      </c>
      <c r="S40" s="254">
        <f>R40/$R$41</f>
        <v>1.0086705202312138</v>
      </c>
      <c r="T40" s="25">
        <f t="shared" si="4"/>
        <v>18.384776310850235</v>
      </c>
      <c r="U40" s="252">
        <f t="shared" si="5"/>
        <v>5.2678442151433336</v>
      </c>
      <c r="X40" s="24">
        <f t="shared" si="18"/>
        <v>336</v>
      </c>
      <c r="Y40" s="24">
        <f t="shared" si="18"/>
        <v>373</v>
      </c>
      <c r="Z40" s="25">
        <f t="shared" si="7"/>
        <v>354.5</v>
      </c>
      <c r="AA40" s="254">
        <f t="shared" si="8"/>
        <v>1.0245664739884393</v>
      </c>
      <c r="AB40" s="25">
        <f t="shared" si="9"/>
        <v>26.16295090390226</v>
      </c>
      <c r="AC40" s="252">
        <f t="shared" si="10"/>
        <v>7.3802400293095234</v>
      </c>
      <c r="AF40" s="24">
        <f t="shared" si="19"/>
        <v>319</v>
      </c>
      <c r="AG40" s="24">
        <f t="shared" si="19"/>
        <v>276</v>
      </c>
      <c r="AH40" s="25">
        <f t="shared" si="12"/>
        <v>297.5</v>
      </c>
      <c r="AI40" s="254">
        <f t="shared" si="13"/>
        <v>0.85982658959537572</v>
      </c>
      <c r="AJ40" s="25">
        <f t="shared" si="14"/>
        <v>30.405591591021544</v>
      </c>
      <c r="AK40" s="252">
        <f t="shared" si="15"/>
        <v>10.220366921351779</v>
      </c>
    </row>
    <row r="41" spans="1:37" x14ac:dyDescent="0.25">
      <c r="O41" s="107" t="s">
        <v>25</v>
      </c>
      <c r="P41" s="24">
        <f>K20</f>
        <v>373</v>
      </c>
      <c r="Q41" s="24">
        <f>L20</f>
        <v>319</v>
      </c>
      <c r="R41" s="25">
        <f t="shared" si="2"/>
        <v>346</v>
      </c>
      <c r="S41" s="254">
        <f>R41/$R$41</f>
        <v>1</v>
      </c>
      <c r="T41" s="25">
        <f t="shared" si="4"/>
        <v>38.183766184073569</v>
      </c>
      <c r="U41" s="252">
        <f t="shared" si="5"/>
        <v>11.035770573431668</v>
      </c>
      <c r="X41" s="24"/>
      <c r="Y41" s="24"/>
      <c r="Z41" s="25"/>
      <c r="AA41" s="254"/>
      <c r="AB41" s="25"/>
      <c r="AC41" s="252"/>
      <c r="AF41" s="24"/>
      <c r="AG41" s="24"/>
      <c r="AH41" s="25"/>
      <c r="AI41" s="254"/>
      <c r="AJ41" s="25"/>
      <c r="AK41" s="252"/>
    </row>
  </sheetData>
  <mergeCells count="27">
    <mergeCell ref="B27:G27"/>
    <mergeCell ref="H27:M27"/>
    <mergeCell ref="B24:C24"/>
    <mergeCell ref="D24:E24"/>
    <mergeCell ref="F24:G24"/>
    <mergeCell ref="H24:I24"/>
    <mergeCell ref="J24:K24"/>
    <mergeCell ref="L24:M24"/>
    <mergeCell ref="O24:U24"/>
    <mergeCell ref="W24:AC24"/>
    <mergeCell ref="AE24:AK24"/>
    <mergeCell ref="B26:G26"/>
    <mergeCell ref="H26:M26"/>
    <mergeCell ref="B28:G28"/>
    <mergeCell ref="H28:M28"/>
    <mergeCell ref="B29:G29"/>
    <mergeCell ref="H29:M29"/>
    <mergeCell ref="B30:G30"/>
    <mergeCell ref="H30:M30"/>
    <mergeCell ref="B31:G31"/>
    <mergeCell ref="H31:M31"/>
    <mergeCell ref="B32:G32"/>
    <mergeCell ref="B33:G33"/>
    <mergeCell ref="H33:J33"/>
    <mergeCell ref="K33:M33"/>
    <mergeCell ref="H32:J32"/>
    <mergeCell ref="K32:M32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K33"/>
  <sheetViews>
    <sheetView topLeftCell="F15" workbookViewId="0">
      <selection activeCell="Q38" sqref="Q38"/>
    </sheetView>
  </sheetViews>
  <sheetFormatPr defaultRowHeight="15" x14ac:dyDescent="0.25"/>
  <cols>
    <col min="1" max="16384" width="9.140625" style="303"/>
  </cols>
  <sheetData>
    <row r="3" spans="1:13" x14ac:dyDescent="0.25">
      <c r="A3" s="316" t="s">
        <v>0</v>
      </c>
      <c r="B3" s="315"/>
      <c r="C3" s="315"/>
      <c r="D3" s="316" t="s">
        <v>1</v>
      </c>
      <c r="E3" s="315"/>
      <c r="F3" s="315"/>
      <c r="G3" s="315"/>
      <c r="H3" s="315"/>
      <c r="I3" s="315"/>
      <c r="J3" s="315"/>
      <c r="K3" s="316" t="s">
        <v>233</v>
      </c>
      <c r="L3" s="315"/>
      <c r="M3" s="315"/>
    </row>
    <row r="4" spans="1:13" x14ac:dyDescent="0.25">
      <c r="A4" s="316" t="s">
        <v>2</v>
      </c>
      <c r="B4" s="315"/>
      <c r="C4" s="315"/>
      <c r="D4" s="315"/>
      <c r="E4" s="315"/>
      <c r="F4" s="315"/>
      <c r="G4" s="315"/>
      <c r="H4" s="315"/>
      <c r="I4" s="316" t="s">
        <v>215</v>
      </c>
      <c r="J4" s="315"/>
      <c r="K4" s="316" t="s">
        <v>234</v>
      </c>
      <c r="L4" s="315"/>
      <c r="M4" s="315"/>
    </row>
    <row r="5" spans="1:13" x14ac:dyDescent="0.25">
      <c r="A5" s="316" t="s">
        <v>235</v>
      </c>
      <c r="B5" s="315"/>
      <c r="C5" s="315"/>
      <c r="D5" s="315"/>
      <c r="E5" s="315"/>
      <c r="F5" s="315"/>
      <c r="G5" s="315"/>
      <c r="H5" s="315"/>
      <c r="I5" s="315"/>
      <c r="J5" s="315"/>
      <c r="K5" s="315"/>
      <c r="L5" s="315"/>
      <c r="M5" s="315"/>
    </row>
    <row r="6" spans="1:13" x14ac:dyDescent="0.25">
      <c r="A6" s="304" t="s">
        <v>51</v>
      </c>
    </row>
    <row r="7" spans="1:13" x14ac:dyDescent="0.25">
      <c r="A7" s="304" t="s">
        <v>4</v>
      </c>
    </row>
    <row r="8" spans="1:13" x14ac:dyDescent="0.25">
      <c r="A8" s="304"/>
    </row>
    <row r="12" spans="1:13" x14ac:dyDescent="0.25">
      <c r="B12" s="303" t="s">
        <v>5</v>
      </c>
    </row>
    <row r="13" spans="1:13" x14ac:dyDescent="0.25">
      <c r="B13" s="305">
        <v>1</v>
      </c>
      <c r="C13" s="305">
        <v>2</v>
      </c>
      <c r="D13" s="305">
        <v>3</v>
      </c>
      <c r="E13" s="305">
        <v>4</v>
      </c>
      <c r="F13" s="305">
        <v>5</v>
      </c>
      <c r="G13" s="305">
        <v>6</v>
      </c>
      <c r="H13" s="305">
        <v>7</v>
      </c>
      <c r="I13" s="305">
        <v>8</v>
      </c>
      <c r="J13" s="305">
        <v>9</v>
      </c>
      <c r="K13" s="305">
        <v>10</v>
      </c>
      <c r="L13" s="305">
        <v>11</v>
      </c>
      <c r="M13" s="305">
        <v>12</v>
      </c>
    </row>
    <row r="14" spans="1:13" x14ac:dyDescent="0.25">
      <c r="A14" s="305" t="s">
        <v>6</v>
      </c>
      <c r="B14" s="317">
        <v>486</v>
      </c>
      <c r="C14" s="318">
        <v>287</v>
      </c>
      <c r="D14" s="318">
        <v>599</v>
      </c>
      <c r="E14" s="318">
        <v>187</v>
      </c>
      <c r="F14" s="318">
        <v>237</v>
      </c>
      <c r="G14" s="318">
        <v>409</v>
      </c>
      <c r="H14" s="318"/>
      <c r="I14" s="318"/>
      <c r="J14" s="318"/>
      <c r="K14" s="318"/>
      <c r="L14" s="318"/>
      <c r="M14" s="319"/>
    </row>
    <row r="15" spans="1:13" x14ac:dyDescent="0.25">
      <c r="A15" s="305" t="s">
        <v>7</v>
      </c>
      <c r="B15" s="320">
        <v>899</v>
      </c>
      <c r="C15" s="321">
        <v>555</v>
      </c>
      <c r="D15" s="321">
        <v>655</v>
      </c>
      <c r="E15" s="321">
        <v>289</v>
      </c>
      <c r="F15" s="321">
        <v>255</v>
      </c>
      <c r="G15" s="321">
        <v>603</v>
      </c>
      <c r="H15" s="321"/>
      <c r="I15" s="321"/>
      <c r="J15" s="321"/>
      <c r="K15" s="321"/>
      <c r="L15" s="321"/>
      <c r="M15" s="322"/>
    </row>
    <row r="16" spans="1:13" x14ac:dyDescent="0.25">
      <c r="A16" s="305" t="s">
        <v>8</v>
      </c>
      <c r="B16" s="320">
        <v>7390</v>
      </c>
      <c r="C16" s="321">
        <v>4374</v>
      </c>
      <c r="D16" s="321">
        <v>659</v>
      </c>
      <c r="E16" s="321">
        <v>629</v>
      </c>
      <c r="F16" s="321">
        <v>530</v>
      </c>
      <c r="G16" s="321">
        <v>797</v>
      </c>
      <c r="H16" s="321"/>
      <c r="I16" s="321"/>
      <c r="J16" s="321"/>
      <c r="K16" s="321"/>
      <c r="L16" s="321"/>
      <c r="M16" s="322"/>
    </row>
    <row r="17" spans="1:37" x14ac:dyDescent="0.25">
      <c r="A17" s="305" t="s">
        <v>9</v>
      </c>
      <c r="B17" s="320">
        <v>241</v>
      </c>
      <c r="C17" s="321">
        <v>303</v>
      </c>
      <c r="D17" s="321">
        <v>318</v>
      </c>
      <c r="E17" s="321">
        <v>251</v>
      </c>
      <c r="F17" s="321">
        <v>653</v>
      </c>
      <c r="G17" s="321">
        <v>514</v>
      </c>
      <c r="H17" s="321"/>
      <c r="I17" s="321"/>
      <c r="J17" s="321"/>
      <c r="K17" s="321"/>
      <c r="L17" s="321"/>
      <c r="M17" s="322"/>
    </row>
    <row r="18" spans="1:37" x14ac:dyDescent="0.25">
      <c r="A18" s="305" t="s">
        <v>10</v>
      </c>
      <c r="B18" s="320"/>
      <c r="C18" s="321"/>
      <c r="D18" s="321"/>
      <c r="E18" s="321"/>
      <c r="F18" s="321"/>
      <c r="G18" s="321"/>
      <c r="H18" s="321"/>
      <c r="I18" s="321"/>
      <c r="J18" s="321"/>
      <c r="K18" s="321"/>
      <c r="L18" s="321"/>
      <c r="M18" s="322"/>
    </row>
    <row r="19" spans="1:37" x14ac:dyDescent="0.25">
      <c r="A19" s="305" t="s">
        <v>11</v>
      </c>
      <c r="B19" s="320"/>
      <c r="C19" s="321"/>
      <c r="D19" s="321"/>
      <c r="E19" s="321"/>
      <c r="F19" s="321"/>
      <c r="G19" s="321"/>
      <c r="H19" s="321"/>
      <c r="I19" s="321"/>
      <c r="J19" s="321"/>
      <c r="K19" s="321"/>
      <c r="L19" s="321"/>
      <c r="M19" s="322"/>
    </row>
    <row r="20" spans="1:37" x14ac:dyDescent="0.25">
      <c r="A20" s="305" t="s">
        <v>12</v>
      </c>
      <c r="B20" s="320"/>
      <c r="C20" s="321"/>
      <c r="D20" s="321"/>
      <c r="E20" s="321"/>
      <c r="F20" s="321"/>
      <c r="G20" s="321"/>
      <c r="H20" s="321"/>
      <c r="I20" s="321"/>
      <c r="J20" s="321"/>
      <c r="K20" s="321"/>
      <c r="L20" s="321"/>
      <c r="M20" s="322"/>
    </row>
    <row r="21" spans="1:37" x14ac:dyDescent="0.25">
      <c r="A21" s="305" t="s">
        <v>13</v>
      </c>
      <c r="B21" s="323"/>
      <c r="C21" s="324"/>
      <c r="D21" s="324"/>
      <c r="E21" s="324"/>
      <c r="F21" s="324"/>
      <c r="G21" s="324"/>
      <c r="H21" s="324"/>
      <c r="I21" s="324"/>
      <c r="J21" s="324"/>
      <c r="K21" s="324"/>
      <c r="L21" s="324"/>
      <c r="M21" s="325"/>
    </row>
    <row r="23" spans="1:37" ht="15.75" thickBot="1" x14ac:dyDescent="0.3"/>
    <row r="24" spans="1:37" x14ac:dyDescent="0.25">
      <c r="B24" s="335" t="s">
        <v>17</v>
      </c>
      <c r="C24" s="335"/>
      <c r="D24" s="335" t="s">
        <v>53</v>
      </c>
      <c r="E24" s="335"/>
      <c r="F24" s="335" t="s">
        <v>53</v>
      </c>
      <c r="G24" s="335"/>
      <c r="H24" s="335" t="s">
        <v>17</v>
      </c>
      <c r="I24" s="335"/>
      <c r="J24" s="335" t="s">
        <v>53</v>
      </c>
      <c r="K24" s="335"/>
      <c r="L24" s="335" t="s">
        <v>53</v>
      </c>
      <c r="M24" s="335"/>
      <c r="O24" s="344" t="s">
        <v>17</v>
      </c>
      <c r="P24" s="345"/>
      <c r="Q24" s="345"/>
      <c r="R24" s="345"/>
      <c r="S24" s="345"/>
      <c r="T24" s="345"/>
      <c r="U24" s="346"/>
      <c r="W24" s="344" t="s">
        <v>18</v>
      </c>
      <c r="X24" s="345"/>
      <c r="Y24" s="345"/>
      <c r="Z24" s="345"/>
      <c r="AA24" s="345"/>
      <c r="AB24" s="345"/>
      <c r="AC24" s="346"/>
      <c r="AE24" s="344" t="s">
        <v>53</v>
      </c>
      <c r="AF24" s="345"/>
      <c r="AG24" s="345"/>
      <c r="AH24" s="345"/>
      <c r="AI24" s="345"/>
      <c r="AJ24" s="345"/>
      <c r="AK24" s="346"/>
    </row>
    <row r="25" spans="1:37" x14ac:dyDescent="0.25">
      <c r="B25" s="305">
        <v>1</v>
      </c>
      <c r="C25" s="305">
        <v>2</v>
      </c>
      <c r="D25" s="305">
        <v>3</v>
      </c>
      <c r="E25" s="305">
        <v>4</v>
      </c>
      <c r="F25" s="305">
        <v>5</v>
      </c>
      <c r="G25" s="305">
        <v>6</v>
      </c>
      <c r="H25" s="305">
        <v>7</v>
      </c>
      <c r="I25" s="305">
        <v>8</v>
      </c>
      <c r="J25" s="305">
        <v>9</v>
      </c>
      <c r="K25" s="305">
        <v>10</v>
      </c>
      <c r="L25" s="305">
        <v>11</v>
      </c>
      <c r="M25" s="305">
        <v>12</v>
      </c>
      <c r="O25" s="107"/>
      <c r="P25" s="238" t="s">
        <v>77</v>
      </c>
      <c r="Q25" s="238" t="s">
        <v>78</v>
      </c>
      <c r="R25" s="238" t="s">
        <v>22</v>
      </c>
      <c r="S25" s="238" t="s">
        <v>79</v>
      </c>
      <c r="T25" s="238" t="s">
        <v>131</v>
      </c>
      <c r="U25" s="251" t="s">
        <v>132</v>
      </c>
      <c r="W25" s="107"/>
      <c r="X25" s="238" t="s">
        <v>77</v>
      </c>
      <c r="Y25" s="238" t="s">
        <v>78</v>
      </c>
      <c r="Z25" s="238" t="s">
        <v>22</v>
      </c>
      <c r="AA25" s="238" t="s">
        <v>79</v>
      </c>
      <c r="AB25" s="238" t="s">
        <v>131</v>
      </c>
      <c r="AC25" s="251" t="s">
        <v>132</v>
      </c>
      <c r="AE25" s="107"/>
      <c r="AF25" s="238" t="s">
        <v>77</v>
      </c>
      <c r="AG25" s="238" t="s">
        <v>78</v>
      </c>
      <c r="AH25" s="238" t="s">
        <v>22</v>
      </c>
      <c r="AI25" s="238" t="s">
        <v>79</v>
      </c>
      <c r="AJ25" s="238" t="s">
        <v>131</v>
      </c>
      <c r="AK25" s="251" t="s">
        <v>132</v>
      </c>
    </row>
    <row r="26" spans="1:37" x14ac:dyDescent="0.25">
      <c r="A26" s="305" t="s">
        <v>6</v>
      </c>
      <c r="B26" s="335" t="s">
        <v>232</v>
      </c>
      <c r="C26" s="335"/>
      <c r="D26" s="335"/>
      <c r="E26" s="335"/>
      <c r="F26" s="335"/>
      <c r="G26" s="335"/>
      <c r="H26" s="335"/>
      <c r="I26" s="335"/>
      <c r="J26" s="335"/>
      <c r="K26" s="335"/>
      <c r="L26" s="335"/>
      <c r="M26" s="335"/>
      <c r="O26" s="107" t="str">
        <f>B26</f>
        <v>CRD 673</v>
      </c>
      <c r="P26" s="24">
        <f>B14</f>
        <v>486</v>
      </c>
      <c r="Q26" s="24">
        <f>C14</f>
        <v>287</v>
      </c>
      <c r="R26" s="25">
        <f>AVERAGE(P26:Q26)</f>
        <v>386.5</v>
      </c>
      <c r="S26" s="254">
        <f>R26/R29</f>
        <v>1.2447665056360708</v>
      </c>
      <c r="T26" s="25">
        <f>STDEV(P26:Q26)</f>
        <v>140.71424945612296</v>
      </c>
      <c r="U26" s="252">
        <f>T26/R26*100</f>
        <v>36.407309044275024</v>
      </c>
      <c r="X26" s="24">
        <f>D14</f>
        <v>599</v>
      </c>
      <c r="Y26" s="24">
        <f>E14</f>
        <v>187</v>
      </c>
      <c r="Z26" s="25">
        <f>AVERAGE(X26:Y26)</f>
        <v>393</v>
      </c>
      <c r="AA26" s="254">
        <f>Z26/$R$29</f>
        <v>1.2657004830917875</v>
      </c>
      <c r="AB26" s="25">
        <f>STDEV(X26:Y26)</f>
        <v>291.3279938488576</v>
      </c>
      <c r="AC26" s="252">
        <f>AB26/Z26*100</f>
        <v>74.129260521337812</v>
      </c>
      <c r="AF26" s="24">
        <f>F14</f>
        <v>237</v>
      </c>
      <c r="AG26" s="24">
        <f>G14</f>
        <v>409</v>
      </c>
      <c r="AH26" s="25">
        <f>AVERAGE(AF26:AG26)</f>
        <v>323</v>
      </c>
      <c r="AI26" s="254">
        <f>AH26/$R$29</f>
        <v>1.0402576489533011</v>
      </c>
      <c r="AJ26" s="25">
        <f>STDEV(AF26:AG26)</f>
        <v>121.62236636408618</v>
      </c>
      <c r="AK26" s="252">
        <f>AJ26/AH26*100</f>
        <v>37.653983394453924</v>
      </c>
    </row>
    <row r="27" spans="1:37" x14ac:dyDescent="0.25">
      <c r="A27" s="305" t="s">
        <v>7</v>
      </c>
      <c r="B27" s="335" t="s">
        <v>236</v>
      </c>
      <c r="C27" s="335"/>
      <c r="D27" s="335"/>
      <c r="E27" s="335"/>
      <c r="F27" s="335"/>
      <c r="G27" s="335"/>
      <c r="H27" s="335"/>
      <c r="I27" s="335"/>
      <c r="J27" s="335"/>
      <c r="K27" s="335"/>
      <c r="L27" s="335"/>
      <c r="M27" s="335"/>
      <c r="O27" s="107" t="str">
        <f t="shared" ref="O27:O28" si="0">B27</f>
        <v>CRD 674</v>
      </c>
      <c r="P27" s="24">
        <f t="shared" ref="P27:Q28" si="1">B15</f>
        <v>899</v>
      </c>
      <c r="Q27" s="24">
        <f t="shared" si="1"/>
        <v>555</v>
      </c>
      <c r="R27" s="25">
        <f t="shared" ref="R27:R29" si="2">AVERAGE(P27:Q27)</f>
        <v>727</v>
      </c>
      <c r="S27" s="254">
        <f>R27/$R$29</f>
        <v>2.3413848631239937</v>
      </c>
      <c r="T27" s="25">
        <f t="shared" ref="T27:T29" si="3">STDEV(P27:Q27)</f>
        <v>243.24473272817235</v>
      </c>
      <c r="U27" s="252">
        <f t="shared" ref="U27:U29" si="4">T27/R27*100</f>
        <v>33.458697761784364</v>
      </c>
      <c r="X27" s="24">
        <f t="shared" ref="X27:Y29" si="5">D15</f>
        <v>655</v>
      </c>
      <c r="Y27" s="24">
        <f t="shared" si="5"/>
        <v>289</v>
      </c>
      <c r="Z27" s="25">
        <f t="shared" ref="Z27:Z29" si="6">AVERAGE(X27:Y27)</f>
        <v>472</v>
      </c>
      <c r="AA27" s="254">
        <f t="shared" ref="AA27:AA29" si="7">Z27/$R$29</f>
        <v>1.5201288244766507</v>
      </c>
      <c r="AB27" s="25">
        <f t="shared" ref="AB27:AB29" si="8">STDEV(X27:Y27)</f>
        <v>258.80108191427638</v>
      </c>
      <c r="AC27" s="252">
        <f t="shared" ref="AC27:AC29" si="9">AB27/Z27*100</f>
        <v>54.830737693702623</v>
      </c>
      <c r="AF27" s="24">
        <f t="shared" ref="AF27:AG29" si="10">F15</f>
        <v>255</v>
      </c>
      <c r="AG27" s="24">
        <f t="shared" si="10"/>
        <v>603</v>
      </c>
      <c r="AH27" s="25">
        <f t="shared" ref="AH27:AH29" si="11">AVERAGE(AF27:AG27)</f>
        <v>429</v>
      </c>
      <c r="AI27" s="254">
        <f t="shared" ref="AI27:AI29" si="12">AH27/$R$29</f>
        <v>1.3816425120772946</v>
      </c>
      <c r="AJ27" s="25">
        <f t="shared" ref="AJ27:AJ29" si="13">STDEV(AF27:AG27)</f>
        <v>246.07315985291854</v>
      </c>
      <c r="AK27" s="252">
        <f t="shared" ref="AK27:AK29" si="14">AJ27/AH27*100</f>
        <v>57.359710921426235</v>
      </c>
    </row>
    <row r="28" spans="1:37" x14ac:dyDescent="0.25">
      <c r="A28" s="305" t="s">
        <v>8</v>
      </c>
      <c r="B28" s="335" t="s">
        <v>237</v>
      </c>
      <c r="C28" s="335"/>
      <c r="D28" s="335"/>
      <c r="E28" s="335"/>
      <c r="F28" s="335"/>
      <c r="G28" s="335"/>
      <c r="H28" s="335"/>
      <c r="I28" s="335"/>
      <c r="J28" s="335"/>
      <c r="K28" s="335"/>
      <c r="L28" s="335"/>
      <c r="M28" s="335"/>
      <c r="O28" s="107" t="str">
        <f t="shared" si="0"/>
        <v>CRD 675</v>
      </c>
      <c r="P28" s="24">
        <f t="shared" si="1"/>
        <v>7390</v>
      </c>
      <c r="Q28" s="24">
        <f t="shared" si="1"/>
        <v>4374</v>
      </c>
      <c r="R28" s="25">
        <f t="shared" si="2"/>
        <v>5882</v>
      </c>
      <c r="S28" s="254">
        <f t="shared" ref="S28:S29" si="15">R28/$R$29</f>
        <v>18.943639291465377</v>
      </c>
      <c r="T28" s="25">
        <f t="shared" si="3"/>
        <v>2132.6340520586273</v>
      </c>
      <c r="U28" s="252">
        <f t="shared" si="4"/>
        <v>36.256954302254805</v>
      </c>
      <c r="X28" s="24">
        <f t="shared" si="5"/>
        <v>659</v>
      </c>
      <c r="Y28" s="24">
        <f t="shared" si="5"/>
        <v>629</v>
      </c>
      <c r="Z28" s="25">
        <f t="shared" si="6"/>
        <v>644</v>
      </c>
      <c r="AA28" s="254">
        <f t="shared" si="7"/>
        <v>2.074074074074074</v>
      </c>
      <c r="AB28" s="25">
        <f t="shared" si="8"/>
        <v>21.213203435596427</v>
      </c>
      <c r="AC28" s="252">
        <f t="shared" si="9"/>
        <v>3.2939756887572091</v>
      </c>
      <c r="AF28" s="24">
        <f t="shared" si="10"/>
        <v>530</v>
      </c>
      <c r="AG28" s="24">
        <f t="shared" si="10"/>
        <v>797</v>
      </c>
      <c r="AH28" s="25">
        <f t="shared" si="11"/>
        <v>663.5</v>
      </c>
      <c r="AI28" s="254">
        <f t="shared" si="12"/>
        <v>2.136876006441224</v>
      </c>
      <c r="AJ28" s="25">
        <f t="shared" si="13"/>
        <v>188.79751057680818</v>
      </c>
      <c r="AK28" s="252">
        <f t="shared" si="14"/>
        <v>28.454786823934917</v>
      </c>
    </row>
    <row r="29" spans="1:37" x14ac:dyDescent="0.25">
      <c r="A29" s="305" t="s">
        <v>9</v>
      </c>
      <c r="B29" s="335" t="s">
        <v>24</v>
      </c>
      <c r="C29" s="335"/>
      <c r="D29" s="335"/>
      <c r="E29" s="353" t="s">
        <v>154</v>
      </c>
      <c r="F29" s="354"/>
      <c r="G29" s="355"/>
      <c r="H29" s="335"/>
      <c r="I29" s="335"/>
      <c r="J29" s="335"/>
      <c r="K29" s="335"/>
      <c r="L29" s="335"/>
      <c r="M29" s="335"/>
      <c r="O29" s="107" t="str">
        <f>B29</f>
        <v>1% DMSO</v>
      </c>
      <c r="P29" s="24">
        <f>C17</f>
        <v>303</v>
      </c>
      <c r="Q29" s="24">
        <f>D17</f>
        <v>318</v>
      </c>
      <c r="R29" s="25">
        <f t="shared" si="2"/>
        <v>310.5</v>
      </c>
      <c r="S29" s="254">
        <f t="shared" si="15"/>
        <v>1</v>
      </c>
      <c r="T29" s="25">
        <f t="shared" si="3"/>
        <v>10.606601717798213</v>
      </c>
      <c r="U29" s="252">
        <f t="shared" si="4"/>
        <v>3.4159747883408094</v>
      </c>
      <c r="X29" s="24">
        <f t="shared" si="5"/>
        <v>318</v>
      </c>
      <c r="Y29" s="24">
        <f t="shared" si="5"/>
        <v>251</v>
      </c>
      <c r="Z29" s="25">
        <f t="shared" si="6"/>
        <v>284.5</v>
      </c>
      <c r="AA29" s="254">
        <f t="shared" si="7"/>
        <v>0.91626409017713362</v>
      </c>
      <c r="AB29" s="25">
        <f t="shared" si="8"/>
        <v>47.376154339498683</v>
      </c>
      <c r="AC29" s="252">
        <f t="shared" si="9"/>
        <v>16.652426832864212</v>
      </c>
      <c r="AF29" s="24">
        <f t="shared" si="10"/>
        <v>653</v>
      </c>
      <c r="AG29" s="24">
        <f t="shared" si="10"/>
        <v>514</v>
      </c>
      <c r="AH29" s="25">
        <f t="shared" si="11"/>
        <v>583.5</v>
      </c>
      <c r="AI29" s="254">
        <f t="shared" si="12"/>
        <v>1.8792270531400965</v>
      </c>
      <c r="AJ29" s="25">
        <f t="shared" si="13"/>
        <v>98.287842584930104</v>
      </c>
      <c r="AK29" s="252">
        <f t="shared" si="14"/>
        <v>16.844531719782367</v>
      </c>
    </row>
    <row r="30" spans="1:37" x14ac:dyDescent="0.25">
      <c r="A30" s="305" t="s">
        <v>10</v>
      </c>
      <c r="B30" s="335"/>
      <c r="C30" s="335"/>
      <c r="D30" s="335"/>
      <c r="E30" s="335"/>
      <c r="F30" s="335"/>
      <c r="G30" s="335"/>
      <c r="H30" s="335"/>
      <c r="I30" s="335"/>
      <c r="J30" s="335"/>
      <c r="K30" s="335"/>
      <c r="L30" s="335"/>
      <c r="M30" s="335"/>
      <c r="O30" s="300" t="str">
        <f>E29</f>
        <v>buffer</v>
      </c>
      <c r="P30" s="303">
        <f>E17</f>
        <v>251</v>
      </c>
      <c r="Q30" s="303">
        <f>G17</f>
        <v>514</v>
      </c>
    </row>
    <row r="31" spans="1:37" x14ac:dyDescent="0.25">
      <c r="A31" s="305" t="s">
        <v>11</v>
      </c>
      <c r="B31" s="335"/>
      <c r="C31" s="335"/>
      <c r="D31" s="335"/>
      <c r="E31" s="335"/>
      <c r="F31" s="335"/>
      <c r="G31" s="335"/>
      <c r="H31" s="335"/>
      <c r="I31" s="335"/>
      <c r="J31" s="335"/>
      <c r="K31" s="335"/>
      <c r="L31" s="335"/>
      <c r="M31" s="335"/>
    </row>
    <row r="32" spans="1:37" x14ac:dyDescent="0.25">
      <c r="A32" s="305" t="s">
        <v>12</v>
      </c>
      <c r="B32" s="335"/>
      <c r="C32" s="335"/>
      <c r="D32" s="335"/>
      <c r="E32" s="335"/>
      <c r="F32" s="335"/>
      <c r="G32" s="335"/>
      <c r="H32" s="353"/>
      <c r="I32" s="354"/>
      <c r="J32" s="355"/>
      <c r="K32" s="335"/>
      <c r="L32" s="335"/>
      <c r="M32" s="335"/>
    </row>
    <row r="33" spans="1:13" x14ac:dyDescent="0.25">
      <c r="A33" s="305" t="s">
        <v>13</v>
      </c>
      <c r="B33" s="335"/>
      <c r="C33" s="335"/>
      <c r="D33" s="335"/>
      <c r="E33" s="335"/>
      <c r="F33" s="335"/>
      <c r="G33" s="335"/>
      <c r="H33" s="335"/>
      <c r="I33" s="335"/>
      <c r="J33" s="335"/>
      <c r="K33" s="335"/>
      <c r="L33" s="335"/>
      <c r="M33" s="335"/>
    </row>
  </sheetData>
  <mergeCells count="28">
    <mergeCell ref="B27:G27"/>
    <mergeCell ref="H27:M27"/>
    <mergeCell ref="B24:C24"/>
    <mergeCell ref="D24:E24"/>
    <mergeCell ref="F24:G24"/>
    <mergeCell ref="H24:I24"/>
    <mergeCell ref="J24:K24"/>
    <mergeCell ref="L24:M24"/>
    <mergeCell ref="O24:U24"/>
    <mergeCell ref="W24:AC24"/>
    <mergeCell ref="AE24:AK24"/>
    <mergeCell ref="B26:G26"/>
    <mergeCell ref="H26:M26"/>
    <mergeCell ref="B33:G33"/>
    <mergeCell ref="H33:J33"/>
    <mergeCell ref="K33:M33"/>
    <mergeCell ref="B28:G28"/>
    <mergeCell ref="H28:M28"/>
    <mergeCell ref="H29:M29"/>
    <mergeCell ref="B30:G30"/>
    <mergeCell ref="H30:M30"/>
    <mergeCell ref="B29:D29"/>
    <mergeCell ref="E29:G29"/>
    <mergeCell ref="B31:G31"/>
    <mergeCell ref="H31:M31"/>
    <mergeCell ref="B32:G32"/>
    <mergeCell ref="H32:J32"/>
    <mergeCell ref="K32:M3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A33"/>
  <sheetViews>
    <sheetView topLeftCell="A10" workbookViewId="0">
      <selection activeCell="B23" sqref="B23:G23"/>
    </sheetView>
  </sheetViews>
  <sheetFormatPr defaultRowHeight="15" x14ac:dyDescent="0.25"/>
  <sheetData>
    <row r="3" spans="1:27" x14ac:dyDescent="0.25">
      <c r="A3" s="57" t="s">
        <v>0</v>
      </c>
      <c r="B3" s="56"/>
      <c r="C3" s="56"/>
      <c r="D3" s="57" t="s">
        <v>1</v>
      </c>
      <c r="E3" s="56"/>
      <c r="F3" s="56"/>
      <c r="G3" s="56"/>
      <c r="H3" s="56"/>
      <c r="I3" s="56"/>
      <c r="J3" s="56"/>
      <c r="K3" s="57" t="s">
        <v>47</v>
      </c>
      <c r="L3" s="56"/>
      <c r="M3" s="56"/>
    </row>
    <row r="4" spans="1:27" x14ac:dyDescent="0.25">
      <c r="A4" s="57" t="s">
        <v>2</v>
      </c>
      <c r="B4" s="56"/>
      <c r="C4" s="56"/>
      <c r="D4" s="56"/>
      <c r="E4" s="56"/>
      <c r="F4" s="56"/>
      <c r="G4" s="56"/>
      <c r="H4" s="56"/>
      <c r="I4" s="57" t="s">
        <v>48</v>
      </c>
      <c r="J4" s="56"/>
      <c r="K4" s="57" t="s">
        <v>49</v>
      </c>
      <c r="L4" s="56"/>
      <c r="M4" s="56"/>
    </row>
    <row r="5" spans="1:27" x14ac:dyDescent="0.25">
      <c r="A5" s="57" t="s">
        <v>50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</row>
    <row r="6" spans="1:27" x14ac:dyDescent="0.25">
      <c r="A6" s="57" t="s">
        <v>51</v>
      </c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</row>
    <row r="7" spans="1:27" x14ac:dyDescent="0.25">
      <c r="A7" s="57" t="s">
        <v>52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</row>
    <row r="8" spans="1:27" x14ac:dyDescent="0.25">
      <c r="A8" s="57" t="s">
        <v>4</v>
      </c>
      <c r="B8" s="56"/>
      <c r="C8" s="56"/>
      <c r="D8" s="56"/>
      <c r="E8" s="56"/>
      <c r="F8" s="56"/>
      <c r="G8" s="56"/>
      <c r="H8" s="56"/>
      <c r="I8" s="56"/>
      <c r="J8" s="56"/>
      <c r="K8" s="56"/>
      <c r="L8" s="56"/>
      <c r="M8" s="56"/>
    </row>
    <row r="11" spans="1:27" ht="15.75" thickBot="1" x14ac:dyDescent="0.3">
      <c r="O11" s="72"/>
      <c r="P11" s="72"/>
      <c r="Q11" s="72"/>
      <c r="R11" s="72"/>
      <c r="S11" s="72"/>
      <c r="T11" s="72"/>
      <c r="U11" s="72"/>
      <c r="V11" s="72"/>
      <c r="W11" s="72"/>
      <c r="X11" s="72"/>
      <c r="Y11" s="72"/>
    </row>
    <row r="12" spans="1:27" x14ac:dyDescent="0.25">
      <c r="A12" s="56"/>
      <c r="B12" s="56" t="s">
        <v>5</v>
      </c>
      <c r="C12" s="56"/>
      <c r="D12" s="56"/>
      <c r="E12" s="56"/>
      <c r="F12" s="56"/>
      <c r="G12" s="56"/>
      <c r="H12" s="56"/>
      <c r="I12" s="56"/>
      <c r="J12" s="56"/>
      <c r="K12" s="56"/>
      <c r="L12" s="56"/>
      <c r="M12" s="56"/>
      <c r="O12" s="56"/>
      <c r="P12" s="326" t="s">
        <v>17</v>
      </c>
      <c r="Q12" s="327"/>
      <c r="R12" s="327"/>
      <c r="S12" s="327"/>
      <c r="T12" s="326" t="s">
        <v>18</v>
      </c>
      <c r="U12" s="327"/>
      <c r="V12" s="327"/>
      <c r="W12" s="327"/>
      <c r="X12" s="326" t="s">
        <v>53</v>
      </c>
      <c r="Y12" s="327"/>
      <c r="Z12" s="327"/>
      <c r="AA12" s="327"/>
    </row>
    <row r="13" spans="1:27" ht="15.75" thickBot="1" x14ac:dyDescent="0.3">
      <c r="A13" s="56"/>
      <c r="B13" s="58">
        <v>1</v>
      </c>
      <c r="C13" s="58">
        <v>2</v>
      </c>
      <c r="D13" s="58">
        <v>3</v>
      </c>
      <c r="E13" s="58">
        <v>4</v>
      </c>
      <c r="F13" s="58">
        <v>5</v>
      </c>
      <c r="G13" s="58">
        <v>6</v>
      </c>
      <c r="H13" s="58">
        <v>7</v>
      </c>
      <c r="I13" s="58">
        <v>8</v>
      </c>
      <c r="J13" s="58">
        <v>9</v>
      </c>
      <c r="K13" s="58">
        <v>10</v>
      </c>
      <c r="L13" s="58">
        <v>11</v>
      </c>
      <c r="M13" s="58">
        <v>12</v>
      </c>
      <c r="O13" s="56"/>
      <c r="P13" s="45" t="s">
        <v>19</v>
      </c>
      <c r="Q13" s="39" t="s">
        <v>20</v>
      </c>
      <c r="R13" s="39" t="s">
        <v>22</v>
      </c>
      <c r="S13" s="39" t="s">
        <v>23</v>
      </c>
      <c r="T13" s="45" t="s">
        <v>19</v>
      </c>
      <c r="U13" s="39" t="s">
        <v>20</v>
      </c>
      <c r="V13" s="39" t="s">
        <v>22</v>
      </c>
      <c r="W13" s="39" t="s">
        <v>23</v>
      </c>
      <c r="X13" s="45" t="s">
        <v>19</v>
      </c>
      <c r="Y13" s="39" t="s">
        <v>20</v>
      </c>
      <c r="Z13" s="39" t="s">
        <v>22</v>
      </c>
      <c r="AA13" s="39" t="s">
        <v>23</v>
      </c>
    </row>
    <row r="14" spans="1:27" x14ac:dyDescent="0.25">
      <c r="A14" s="58" t="s">
        <v>6</v>
      </c>
      <c r="B14" s="59">
        <v>1006</v>
      </c>
      <c r="C14" s="60">
        <v>433</v>
      </c>
      <c r="D14" s="60">
        <v>204</v>
      </c>
      <c r="E14" s="60">
        <v>288</v>
      </c>
      <c r="F14" s="60">
        <v>183</v>
      </c>
      <c r="G14" s="60">
        <v>439</v>
      </c>
      <c r="H14" s="60">
        <v>222</v>
      </c>
      <c r="I14" s="60">
        <v>238</v>
      </c>
      <c r="J14" s="60">
        <v>164</v>
      </c>
      <c r="K14" s="60">
        <v>189</v>
      </c>
      <c r="L14" s="60">
        <v>233</v>
      </c>
      <c r="M14" s="61">
        <v>386</v>
      </c>
      <c r="O14" s="23" t="s">
        <v>54</v>
      </c>
      <c r="P14" s="42">
        <v>1006</v>
      </c>
      <c r="Q14" s="43">
        <v>433</v>
      </c>
      <c r="R14" s="80">
        <f>AVERAGE(P14:Q14)</f>
        <v>719.5</v>
      </c>
      <c r="S14" s="33">
        <f>R14/$R$27</f>
        <v>1.2556719022687608</v>
      </c>
      <c r="T14" s="42">
        <v>204</v>
      </c>
      <c r="U14" s="43">
        <v>288</v>
      </c>
      <c r="V14" s="80">
        <f>AVERAGE(T14:U14)</f>
        <v>246</v>
      </c>
      <c r="W14" s="33">
        <f>V14/$R$27</f>
        <v>0.4293193717277487</v>
      </c>
      <c r="X14" s="42">
        <v>183</v>
      </c>
      <c r="Y14" s="43">
        <v>439</v>
      </c>
      <c r="Z14" s="44">
        <f>AVERAGE(X14:Y14)</f>
        <v>311</v>
      </c>
      <c r="AA14" s="33">
        <f>Z14/$R$27</f>
        <v>0.54275741710296688</v>
      </c>
    </row>
    <row r="15" spans="1:27" x14ac:dyDescent="0.25">
      <c r="A15" s="58" t="s">
        <v>7</v>
      </c>
      <c r="B15" s="62">
        <v>2689</v>
      </c>
      <c r="C15" s="63">
        <v>2614</v>
      </c>
      <c r="D15" s="63">
        <v>838</v>
      </c>
      <c r="E15" s="63">
        <v>683</v>
      </c>
      <c r="F15" s="63">
        <v>246</v>
      </c>
      <c r="G15" s="63">
        <v>250</v>
      </c>
      <c r="H15" s="63">
        <v>205</v>
      </c>
      <c r="I15" s="63">
        <v>323</v>
      </c>
      <c r="J15" s="63">
        <v>270</v>
      </c>
      <c r="K15" s="63">
        <v>270</v>
      </c>
      <c r="L15" s="63">
        <v>208</v>
      </c>
      <c r="M15" s="64">
        <v>228</v>
      </c>
      <c r="O15" s="23" t="s">
        <v>56</v>
      </c>
      <c r="P15" s="75">
        <v>2689</v>
      </c>
      <c r="Q15" s="24">
        <v>2614</v>
      </c>
      <c r="R15" s="79">
        <f t="shared" ref="R15:R28" si="0">AVERAGE(P15:Q15)</f>
        <v>2651.5</v>
      </c>
      <c r="S15" s="28">
        <f t="shared" ref="S15:S26" si="1">R15/$R$27</f>
        <v>4.6273996509598607</v>
      </c>
      <c r="T15" s="75">
        <v>838</v>
      </c>
      <c r="U15" s="24">
        <v>683</v>
      </c>
      <c r="V15" s="79">
        <f t="shared" ref="V15:V26" si="2">AVERAGE(T15:U15)</f>
        <v>760.5</v>
      </c>
      <c r="W15" s="28">
        <f t="shared" ref="W15:W26" si="3">V15/$R$27</f>
        <v>1.3272251308900525</v>
      </c>
      <c r="X15" s="75">
        <v>246</v>
      </c>
      <c r="Y15" s="24">
        <v>250</v>
      </c>
      <c r="Z15" s="25">
        <f t="shared" ref="Z15:Z26" si="4">AVERAGE(X15:Y15)</f>
        <v>248</v>
      </c>
      <c r="AA15" s="28">
        <f t="shared" ref="AA15:AA26" si="5">Z15/$R$27</f>
        <v>0.43280977312390922</v>
      </c>
    </row>
    <row r="16" spans="1:27" x14ac:dyDescent="0.25">
      <c r="A16" s="58" t="s">
        <v>8</v>
      </c>
      <c r="B16" s="62">
        <v>254</v>
      </c>
      <c r="C16" s="63">
        <v>1034</v>
      </c>
      <c r="D16" s="63">
        <v>938</v>
      </c>
      <c r="E16" s="63">
        <v>711</v>
      </c>
      <c r="F16" s="63">
        <v>450</v>
      </c>
      <c r="G16" s="63">
        <v>501</v>
      </c>
      <c r="H16" s="63">
        <v>517</v>
      </c>
      <c r="I16" s="63">
        <v>473</v>
      </c>
      <c r="J16" s="63">
        <v>520</v>
      </c>
      <c r="K16" s="63">
        <v>474</v>
      </c>
      <c r="L16" s="63">
        <v>333</v>
      </c>
      <c r="M16" s="64">
        <v>363</v>
      </c>
      <c r="O16" s="23" t="s">
        <v>58</v>
      </c>
      <c r="P16" s="75">
        <v>254</v>
      </c>
      <c r="Q16" s="24">
        <v>1034</v>
      </c>
      <c r="R16" s="79">
        <f t="shared" si="0"/>
        <v>644</v>
      </c>
      <c r="S16" s="28">
        <f t="shared" si="1"/>
        <v>1.1239092495636998</v>
      </c>
      <c r="T16" s="75">
        <v>938</v>
      </c>
      <c r="U16" s="24">
        <v>711</v>
      </c>
      <c r="V16" s="79">
        <f t="shared" si="2"/>
        <v>824.5</v>
      </c>
      <c r="W16" s="28">
        <f t="shared" si="3"/>
        <v>1.4389179755671901</v>
      </c>
      <c r="X16" s="75">
        <v>450</v>
      </c>
      <c r="Y16" s="24">
        <v>501</v>
      </c>
      <c r="Z16" s="25">
        <f t="shared" si="4"/>
        <v>475.5</v>
      </c>
      <c r="AA16" s="28">
        <f t="shared" si="5"/>
        <v>0.82984293193717273</v>
      </c>
    </row>
    <row r="17" spans="1:27" x14ac:dyDescent="0.25">
      <c r="A17" s="58" t="s">
        <v>9</v>
      </c>
      <c r="B17" s="62">
        <v>398</v>
      </c>
      <c r="C17" s="63">
        <v>599</v>
      </c>
      <c r="D17" s="63">
        <v>331</v>
      </c>
      <c r="E17" s="63">
        <v>561</v>
      </c>
      <c r="F17" s="63">
        <v>482</v>
      </c>
      <c r="G17" s="63">
        <v>258</v>
      </c>
      <c r="H17" s="63">
        <v>14573</v>
      </c>
      <c r="I17" s="63">
        <v>12595</v>
      </c>
      <c r="J17" s="63">
        <v>1973</v>
      </c>
      <c r="K17" s="63">
        <v>1500</v>
      </c>
      <c r="L17" s="63">
        <v>272</v>
      </c>
      <c r="M17" s="64">
        <v>473</v>
      </c>
      <c r="O17" s="23" t="s">
        <v>60</v>
      </c>
      <c r="P17" s="75">
        <v>398</v>
      </c>
      <c r="Q17" s="24">
        <v>599</v>
      </c>
      <c r="R17" s="79">
        <f t="shared" si="0"/>
        <v>498.5</v>
      </c>
      <c r="S17" s="28">
        <f t="shared" si="1"/>
        <v>0.86998254799301922</v>
      </c>
      <c r="T17" s="75">
        <v>331</v>
      </c>
      <c r="U17" s="24">
        <v>561</v>
      </c>
      <c r="V17" s="79">
        <f t="shared" si="2"/>
        <v>446</v>
      </c>
      <c r="W17" s="28">
        <f t="shared" si="3"/>
        <v>0.77835951134380454</v>
      </c>
      <c r="X17" s="75">
        <v>482</v>
      </c>
      <c r="Y17" s="24">
        <v>258</v>
      </c>
      <c r="Z17" s="25">
        <f t="shared" si="4"/>
        <v>370</v>
      </c>
      <c r="AA17" s="28">
        <f t="shared" si="5"/>
        <v>0.64572425828970337</v>
      </c>
    </row>
    <row r="18" spans="1:27" x14ac:dyDescent="0.25">
      <c r="A18" s="58" t="s">
        <v>10</v>
      </c>
      <c r="B18" s="62">
        <v>538</v>
      </c>
      <c r="C18" s="63">
        <v>738</v>
      </c>
      <c r="D18" s="63">
        <v>256</v>
      </c>
      <c r="E18" s="63">
        <v>268</v>
      </c>
      <c r="F18" s="63">
        <v>330</v>
      </c>
      <c r="G18" s="63">
        <v>315</v>
      </c>
      <c r="H18" s="63">
        <v>15731</v>
      </c>
      <c r="I18" s="63">
        <v>16957</v>
      </c>
      <c r="J18" s="63">
        <v>9895</v>
      </c>
      <c r="K18" s="63">
        <v>9367</v>
      </c>
      <c r="L18" s="63">
        <v>432</v>
      </c>
      <c r="M18" s="64">
        <v>270</v>
      </c>
      <c r="O18" s="23" t="s">
        <v>62</v>
      </c>
      <c r="P18" s="75">
        <v>538</v>
      </c>
      <c r="Q18" s="24">
        <v>738</v>
      </c>
      <c r="R18" s="79">
        <f t="shared" si="0"/>
        <v>638</v>
      </c>
      <c r="S18" s="28">
        <f t="shared" si="1"/>
        <v>1.1134380453752182</v>
      </c>
      <c r="T18" s="75">
        <v>256</v>
      </c>
      <c r="U18" s="24">
        <v>268</v>
      </c>
      <c r="V18" s="79">
        <f t="shared" si="2"/>
        <v>262</v>
      </c>
      <c r="W18" s="28">
        <f t="shared" si="3"/>
        <v>0.45724258289703318</v>
      </c>
      <c r="X18" s="75">
        <v>330</v>
      </c>
      <c r="Y18" s="24">
        <v>315</v>
      </c>
      <c r="Z18" s="25">
        <f t="shared" si="4"/>
        <v>322.5</v>
      </c>
      <c r="AA18" s="28">
        <f t="shared" si="5"/>
        <v>0.56282722513089001</v>
      </c>
    </row>
    <row r="19" spans="1:27" x14ac:dyDescent="0.25">
      <c r="A19" s="58" t="s">
        <v>11</v>
      </c>
      <c r="B19" s="62">
        <v>14812</v>
      </c>
      <c r="C19" s="63">
        <v>13067</v>
      </c>
      <c r="D19" s="63">
        <v>5262</v>
      </c>
      <c r="E19" s="63">
        <v>5646</v>
      </c>
      <c r="F19" s="63">
        <v>716</v>
      </c>
      <c r="G19" s="63">
        <v>716</v>
      </c>
      <c r="H19" s="63">
        <v>555</v>
      </c>
      <c r="I19" s="63">
        <v>591</v>
      </c>
      <c r="J19" s="63">
        <v>469</v>
      </c>
      <c r="K19" s="63">
        <v>419</v>
      </c>
      <c r="L19" s="63"/>
      <c r="M19" s="64"/>
      <c r="O19" s="23" t="s">
        <v>63</v>
      </c>
      <c r="P19" s="75">
        <v>14812</v>
      </c>
      <c r="Q19" s="24">
        <v>13067</v>
      </c>
      <c r="R19" s="79">
        <f t="shared" si="0"/>
        <v>13939.5</v>
      </c>
      <c r="S19" s="28">
        <f t="shared" si="1"/>
        <v>24.327225130890053</v>
      </c>
      <c r="T19" s="75">
        <v>5262</v>
      </c>
      <c r="U19" s="24">
        <v>5646</v>
      </c>
      <c r="V19" s="79">
        <f t="shared" si="2"/>
        <v>5454</v>
      </c>
      <c r="W19" s="28">
        <f t="shared" si="3"/>
        <v>9.5183246073298431</v>
      </c>
      <c r="X19" s="75">
        <v>716</v>
      </c>
      <c r="Y19" s="24">
        <v>716</v>
      </c>
      <c r="Z19" s="25">
        <f t="shared" si="4"/>
        <v>716</v>
      </c>
      <c r="AA19" s="28">
        <f t="shared" si="5"/>
        <v>1.24956369982548</v>
      </c>
    </row>
    <row r="20" spans="1:27" x14ac:dyDescent="0.25">
      <c r="A20" s="58" t="s">
        <v>12</v>
      </c>
      <c r="B20" s="62">
        <v>15537</v>
      </c>
      <c r="C20" s="63">
        <v>14915</v>
      </c>
      <c r="D20" s="63">
        <v>7542</v>
      </c>
      <c r="E20" s="63">
        <v>7368</v>
      </c>
      <c r="F20" s="63">
        <v>1250</v>
      </c>
      <c r="G20" s="63">
        <v>1189</v>
      </c>
      <c r="H20" s="63"/>
      <c r="I20" s="63"/>
      <c r="J20" s="63"/>
      <c r="K20" s="63"/>
      <c r="L20" s="63"/>
      <c r="M20" s="64"/>
      <c r="O20" s="23" t="s">
        <v>64</v>
      </c>
      <c r="P20" s="75">
        <v>15537</v>
      </c>
      <c r="Q20" s="24">
        <v>14915</v>
      </c>
      <c r="R20" s="79">
        <f t="shared" si="0"/>
        <v>15226</v>
      </c>
      <c r="S20" s="28">
        <f t="shared" si="1"/>
        <v>26.572425828970331</v>
      </c>
      <c r="T20" s="75">
        <v>7542</v>
      </c>
      <c r="U20" s="24">
        <v>7368</v>
      </c>
      <c r="V20" s="79">
        <f t="shared" si="2"/>
        <v>7455</v>
      </c>
      <c r="W20" s="28">
        <f t="shared" si="3"/>
        <v>13.010471204188482</v>
      </c>
      <c r="X20" s="75">
        <v>1250</v>
      </c>
      <c r="Y20" s="24">
        <v>1189</v>
      </c>
      <c r="Z20" s="25">
        <f t="shared" si="4"/>
        <v>1219.5</v>
      </c>
      <c r="AA20" s="28">
        <f t="shared" si="5"/>
        <v>2.1282722513089007</v>
      </c>
    </row>
    <row r="21" spans="1:27" x14ac:dyDescent="0.25">
      <c r="A21" s="58" t="s">
        <v>13</v>
      </c>
      <c r="B21" s="65">
        <v>218</v>
      </c>
      <c r="C21" s="66">
        <v>315</v>
      </c>
      <c r="D21" s="66">
        <v>541</v>
      </c>
      <c r="E21" s="66">
        <v>545</v>
      </c>
      <c r="F21" s="66">
        <v>319</v>
      </c>
      <c r="G21" s="66">
        <v>373</v>
      </c>
      <c r="H21" s="66"/>
      <c r="I21" s="66"/>
      <c r="J21" s="66"/>
      <c r="K21" s="66"/>
      <c r="L21" s="66"/>
      <c r="M21" s="67"/>
      <c r="O21" s="23" t="s">
        <v>65</v>
      </c>
      <c r="P21" s="75">
        <v>218</v>
      </c>
      <c r="Q21" s="24">
        <v>315</v>
      </c>
      <c r="R21" s="79">
        <f t="shared" si="0"/>
        <v>266.5</v>
      </c>
      <c r="S21" s="28">
        <f t="shared" si="1"/>
        <v>0.46509598603839442</v>
      </c>
      <c r="T21" s="75">
        <v>541</v>
      </c>
      <c r="U21" s="24">
        <v>545</v>
      </c>
      <c r="V21" s="79">
        <f t="shared" si="2"/>
        <v>543</v>
      </c>
      <c r="W21" s="28">
        <f t="shared" si="3"/>
        <v>0.94764397905759157</v>
      </c>
      <c r="X21" s="75">
        <v>319</v>
      </c>
      <c r="Y21" s="24">
        <v>373</v>
      </c>
      <c r="Z21" s="25">
        <f t="shared" si="4"/>
        <v>346</v>
      </c>
      <c r="AA21" s="28">
        <f t="shared" si="5"/>
        <v>0.60383944153577662</v>
      </c>
    </row>
    <row r="22" spans="1:27" x14ac:dyDescent="0.25">
      <c r="O22" s="23" t="s">
        <v>55</v>
      </c>
      <c r="P22" s="75">
        <v>222</v>
      </c>
      <c r="Q22" s="24">
        <v>238</v>
      </c>
      <c r="R22" s="79">
        <f t="shared" si="0"/>
        <v>230</v>
      </c>
      <c r="S22" s="28">
        <f t="shared" si="1"/>
        <v>0.40139616055846422</v>
      </c>
      <c r="T22" s="75">
        <v>164</v>
      </c>
      <c r="U22" s="24">
        <v>189</v>
      </c>
      <c r="V22" s="79">
        <f t="shared" si="2"/>
        <v>176.5</v>
      </c>
      <c r="W22" s="28">
        <f t="shared" si="3"/>
        <v>0.30802792321116929</v>
      </c>
      <c r="X22" s="75">
        <v>233</v>
      </c>
      <c r="Y22" s="24">
        <v>386</v>
      </c>
      <c r="Z22" s="25">
        <f t="shared" si="4"/>
        <v>309.5</v>
      </c>
      <c r="AA22" s="28">
        <f t="shared" si="5"/>
        <v>0.54013961605584637</v>
      </c>
    </row>
    <row r="23" spans="1:27" x14ac:dyDescent="0.25">
      <c r="A23" s="56"/>
      <c r="B23" s="335" t="s">
        <v>17</v>
      </c>
      <c r="C23" s="335"/>
      <c r="D23" s="335" t="s">
        <v>18</v>
      </c>
      <c r="E23" s="335"/>
      <c r="F23" s="335" t="s">
        <v>53</v>
      </c>
      <c r="G23" s="335"/>
      <c r="H23" s="335" t="s">
        <v>17</v>
      </c>
      <c r="I23" s="335"/>
      <c r="J23" s="335" t="s">
        <v>18</v>
      </c>
      <c r="K23" s="335"/>
      <c r="L23" s="335" t="s">
        <v>53</v>
      </c>
      <c r="M23" s="335"/>
      <c r="O23" s="23" t="s">
        <v>57</v>
      </c>
      <c r="P23" s="75">
        <v>205</v>
      </c>
      <c r="Q23" s="24">
        <v>323</v>
      </c>
      <c r="R23" s="79">
        <f t="shared" si="0"/>
        <v>264</v>
      </c>
      <c r="S23" s="28">
        <f t="shared" si="1"/>
        <v>0.4607329842931937</v>
      </c>
      <c r="T23" s="75">
        <v>270</v>
      </c>
      <c r="U23" s="24">
        <v>270</v>
      </c>
      <c r="V23" s="79">
        <f t="shared" si="2"/>
        <v>270</v>
      </c>
      <c r="W23" s="28">
        <f t="shared" si="3"/>
        <v>0.47120418848167539</v>
      </c>
      <c r="X23" s="75">
        <v>208</v>
      </c>
      <c r="Y23" s="24">
        <v>228</v>
      </c>
      <c r="Z23" s="25">
        <f t="shared" si="4"/>
        <v>218</v>
      </c>
      <c r="AA23" s="28">
        <f t="shared" si="5"/>
        <v>0.38045375218150085</v>
      </c>
    </row>
    <row r="24" spans="1:27" x14ac:dyDescent="0.25">
      <c r="O24" s="23" t="s">
        <v>59</v>
      </c>
      <c r="P24" s="75">
        <v>517</v>
      </c>
      <c r="Q24" s="24">
        <v>473</v>
      </c>
      <c r="R24" s="79">
        <f t="shared" si="0"/>
        <v>495</v>
      </c>
      <c r="S24" s="28">
        <f t="shared" si="1"/>
        <v>0.86387434554973819</v>
      </c>
      <c r="T24" s="75">
        <v>520</v>
      </c>
      <c r="U24" s="24">
        <v>474</v>
      </c>
      <c r="V24" s="79">
        <f t="shared" si="2"/>
        <v>497</v>
      </c>
      <c r="W24" s="28">
        <f t="shared" si="3"/>
        <v>0.86736474694589882</v>
      </c>
      <c r="X24" s="75">
        <v>333</v>
      </c>
      <c r="Y24" s="24">
        <v>363</v>
      </c>
      <c r="Z24" s="25">
        <f t="shared" si="4"/>
        <v>348</v>
      </c>
      <c r="AA24" s="28">
        <f t="shared" si="5"/>
        <v>0.60732984293193715</v>
      </c>
    </row>
    <row r="25" spans="1:27" ht="15.75" thickBot="1" x14ac:dyDescent="0.3">
      <c r="A25" s="56"/>
      <c r="B25" s="58">
        <v>1</v>
      </c>
      <c r="C25" s="58">
        <v>2</v>
      </c>
      <c r="D25" s="58">
        <v>3</v>
      </c>
      <c r="E25" s="58">
        <v>4</v>
      </c>
      <c r="F25" s="58">
        <v>5</v>
      </c>
      <c r="G25" s="58">
        <v>6</v>
      </c>
      <c r="H25" s="58">
        <v>7</v>
      </c>
      <c r="I25" s="58">
        <v>8</v>
      </c>
      <c r="J25" s="58">
        <v>9</v>
      </c>
      <c r="K25" s="58">
        <v>10</v>
      </c>
      <c r="L25" s="58">
        <v>11</v>
      </c>
      <c r="M25" s="58">
        <v>12</v>
      </c>
      <c r="O25" s="23" t="s">
        <v>61</v>
      </c>
      <c r="P25" s="75">
        <v>14573</v>
      </c>
      <c r="Q25" s="24">
        <v>12595</v>
      </c>
      <c r="R25" s="79">
        <f t="shared" si="0"/>
        <v>13584</v>
      </c>
      <c r="S25" s="28">
        <f t="shared" si="1"/>
        <v>23.706806282722514</v>
      </c>
      <c r="T25" s="75">
        <v>1973</v>
      </c>
      <c r="U25" s="24">
        <v>1500</v>
      </c>
      <c r="V25" s="79">
        <f t="shared" si="2"/>
        <v>1736.5</v>
      </c>
      <c r="W25" s="28">
        <f t="shared" si="3"/>
        <v>3.0305410122164047</v>
      </c>
      <c r="X25" s="75">
        <v>272</v>
      </c>
      <c r="Y25" s="24">
        <v>473</v>
      </c>
      <c r="Z25" s="25">
        <f t="shared" si="4"/>
        <v>372.5</v>
      </c>
      <c r="AA25" s="28">
        <f t="shared" si="5"/>
        <v>0.65008726003490402</v>
      </c>
    </row>
    <row r="26" spans="1:27" x14ac:dyDescent="0.25">
      <c r="A26" s="58" t="s">
        <v>6</v>
      </c>
      <c r="B26" s="331" t="s">
        <v>54</v>
      </c>
      <c r="C26" s="332"/>
      <c r="D26" s="332"/>
      <c r="E26" s="332"/>
      <c r="F26" s="332"/>
      <c r="G26" s="332"/>
      <c r="H26" s="332" t="s">
        <v>55</v>
      </c>
      <c r="I26" s="332"/>
      <c r="J26" s="332"/>
      <c r="K26" s="332"/>
      <c r="L26" s="332"/>
      <c r="M26" s="333"/>
      <c r="O26" s="50" t="s">
        <v>14</v>
      </c>
      <c r="P26" s="75">
        <v>15731</v>
      </c>
      <c r="Q26" s="24">
        <v>16957</v>
      </c>
      <c r="R26" s="79">
        <f t="shared" si="0"/>
        <v>16344</v>
      </c>
      <c r="S26" s="28">
        <f t="shared" si="1"/>
        <v>28.523560209424083</v>
      </c>
      <c r="T26" s="75">
        <v>9895</v>
      </c>
      <c r="U26" s="24">
        <v>9367</v>
      </c>
      <c r="V26" s="79">
        <f t="shared" si="2"/>
        <v>9631</v>
      </c>
      <c r="W26" s="28">
        <f t="shared" si="3"/>
        <v>16.808027923211171</v>
      </c>
      <c r="X26" s="75">
        <v>432</v>
      </c>
      <c r="Y26" s="24">
        <v>270</v>
      </c>
      <c r="Z26" s="25">
        <f t="shared" si="4"/>
        <v>351</v>
      </c>
      <c r="AA26" s="28">
        <f t="shared" si="5"/>
        <v>0.61256544502617805</v>
      </c>
    </row>
    <row r="27" spans="1:27" x14ac:dyDescent="0.25">
      <c r="A27" s="58" t="s">
        <v>7</v>
      </c>
      <c r="B27" s="334" t="s">
        <v>56</v>
      </c>
      <c r="C27" s="335"/>
      <c r="D27" s="335"/>
      <c r="E27" s="335"/>
      <c r="F27" s="335"/>
      <c r="G27" s="335"/>
      <c r="H27" s="335" t="s">
        <v>57</v>
      </c>
      <c r="I27" s="335"/>
      <c r="J27" s="335"/>
      <c r="K27" s="335"/>
      <c r="L27" s="335"/>
      <c r="M27" s="336"/>
      <c r="O27" s="23" t="s">
        <v>24</v>
      </c>
      <c r="P27" s="75">
        <v>555</v>
      </c>
      <c r="Q27" s="24">
        <v>591</v>
      </c>
      <c r="R27" s="79">
        <f t="shared" si="0"/>
        <v>573</v>
      </c>
      <c r="S27" s="81"/>
      <c r="T27" s="82"/>
      <c r="U27" s="24"/>
      <c r="V27" s="24"/>
      <c r="W27" s="76"/>
      <c r="X27" s="84"/>
      <c r="Y27" s="51"/>
      <c r="Z27" s="68"/>
      <c r="AA27" s="69"/>
    </row>
    <row r="28" spans="1:27" ht="15.75" thickBot="1" x14ac:dyDescent="0.3">
      <c r="A28" s="58" t="s">
        <v>8</v>
      </c>
      <c r="B28" s="334" t="s">
        <v>58</v>
      </c>
      <c r="C28" s="335"/>
      <c r="D28" s="335"/>
      <c r="E28" s="335"/>
      <c r="F28" s="335"/>
      <c r="G28" s="335"/>
      <c r="H28" s="335" t="s">
        <v>59</v>
      </c>
      <c r="I28" s="335"/>
      <c r="J28" s="335"/>
      <c r="K28" s="335"/>
      <c r="L28" s="335"/>
      <c r="M28" s="336"/>
      <c r="O28" s="23" t="s">
        <v>25</v>
      </c>
      <c r="P28" s="77">
        <v>469</v>
      </c>
      <c r="Q28" s="26">
        <v>419</v>
      </c>
      <c r="R28" s="26">
        <f t="shared" si="0"/>
        <v>444</v>
      </c>
      <c r="S28" s="32"/>
      <c r="T28" s="83"/>
      <c r="U28" s="26"/>
      <c r="V28" s="26"/>
      <c r="W28" s="78"/>
      <c r="X28" s="85"/>
      <c r="Y28" s="53"/>
      <c r="Z28" s="70"/>
      <c r="AA28" s="71"/>
    </row>
    <row r="29" spans="1:27" x14ac:dyDescent="0.25">
      <c r="A29" s="58" t="s">
        <v>9</v>
      </c>
      <c r="B29" s="334" t="s">
        <v>60</v>
      </c>
      <c r="C29" s="335"/>
      <c r="D29" s="335"/>
      <c r="E29" s="335"/>
      <c r="F29" s="335"/>
      <c r="G29" s="335"/>
      <c r="H29" s="335" t="s">
        <v>61</v>
      </c>
      <c r="I29" s="335"/>
      <c r="J29" s="335"/>
      <c r="K29" s="335"/>
      <c r="L29" s="335"/>
      <c r="M29" s="336"/>
      <c r="P29" s="63"/>
      <c r="Q29" s="63"/>
      <c r="R29" s="63"/>
      <c r="S29" s="35"/>
      <c r="T29" s="36"/>
      <c r="U29" s="72"/>
      <c r="V29" s="72"/>
      <c r="W29" s="72"/>
      <c r="X29" s="72"/>
      <c r="Y29" s="72"/>
    </row>
    <row r="30" spans="1:27" x14ac:dyDescent="0.25">
      <c r="A30" s="58" t="s">
        <v>10</v>
      </c>
      <c r="B30" s="334" t="s">
        <v>62</v>
      </c>
      <c r="C30" s="335"/>
      <c r="D30" s="335"/>
      <c r="E30" s="335"/>
      <c r="F30" s="335"/>
      <c r="G30" s="335"/>
      <c r="H30" s="335" t="s">
        <v>14</v>
      </c>
      <c r="I30" s="335"/>
      <c r="J30" s="335"/>
      <c r="K30" s="335"/>
      <c r="L30" s="335"/>
      <c r="M30" s="336"/>
      <c r="P30" s="63"/>
      <c r="Q30" s="3"/>
      <c r="R30" s="63"/>
      <c r="S30" s="35"/>
      <c r="T30" s="36"/>
      <c r="U30" s="72"/>
      <c r="V30" s="72"/>
      <c r="W30" s="72"/>
      <c r="X30" s="72"/>
      <c r="Y30" s="72"/>
    </row>
    <row r="31" spans="1:27" x14ac:dyDescent="0.25">
      <c r="A31" s="58" t="s">
        <v>11</v>
      </c>
      <c r="B31" s="334" t="s">
        <v>63</v>
      </c>
      <c r="C31" s="335"/>
      <c r="D31" s="335"/>
      <c r="E31" s="335"/>
      <c r="F31" s="335"/>
      <c r="G31" s="335"/>
      <c r="H31" s="335" t="s">
        <v>15</v>
      </c>
      <c r="I31" s="335"/>
      <c r="J31" s="335" t="s">
        <v>16</v>
      </c>
      <c r="K31" s="335"/>
      <c r="L31" s="73"/>
      <c r="M31" s="74"/>
      <c r="O31" s="56"/>
      <c r="P31" s="56"/>
      <c r="Q31" s="56"/>
      <c r="R31" s="56"/>
      <c r="S31" s="56"/>
      <c r="T31" s="56"/>
      <c r="U31" s="56"/>
      <c r="V31" s="56"/>
      <c r="W31" s="56"/>
      <c r="X31" s="56"/>
      <c r="Y31" s="56"/>
    </row>
    <row r="32" spans="1:27" x14ac:dyDescent="0.25">
      <c r="A32" s="58" t="s">
        <v>12</v>
      </c>
      <c r="B32" s="334" t="s">
        <v>64</v>
      </c>
      <c r="C32" s="335"/>
      <c r="D32" s="335"/>
      <c r="E32" s="335"/>
      <c r="F32" s="335"/>
      <c r="G32" s="335"/>
      <c r="H32" s="335"/>
      <c r="I32" s="335"/>
      <c r="J32" s="335"/>
      <c r="K32" s="335"/>
      <c r="L32" s="335"/>
      <c r="M32" s="336"/>
    </row>
    <row r="33" spans="1:13" ht="15.75" thickBot="1" x14ac:dyDescent="0.3">
      <c r="A33" s="58" t="s">
        <v>13</v>
      </c>
      <c r="B33" s="341" t="s">
        <v>65</v>
      </c>
      <c r="C33" s="342"/>
      <c r="D33" s="342"/>
      <c r="E33" s="342"/>
      <c r="F33" s="342"/>
      <c r="G33" s="342"/>
      <c r="H33" s="70"/>
      <c r="I33" s="70"/>
      <c r="J33" s="70"/>
      <c r="K33" s="70"/>
      <c r="L33" s="70"/>
      <c r="M33" s="71"/>
    </row>
  </sheetData>
  <mergeCells count="25">
    <mergeCell ref="B33:G33"/>
    <mergeCell ref="B27:G27"/>
    <mergeCell ref="H31:I31"/>
    <mergeCell ref="J31:K31"/>
    <mergeCell ref="B29:G29"/>
    <mergeCell ref="H29:M29"/>
    <mergeCell ref="B30:G30"/>
    <mergeCell ref="H30:M30"/>
    <mergeCell ref="B31:G31"/>
    <mergeCell ref="H27:M27"/>
    <mergeCell ref="B28:G28"/>
    <mergeCell ref="H28:M28"/>
    <mergeCell ref="P12:S12"/>
    <mergeCell ref="T12:W12"/>
    <mergeCell ref="X12:AA12"/>
    <mergeCell ref="B32:G32"/>
    <mergeCell ref="H32:M32"/>
    <mergeCell ref="H26:M26"/>
    <mergeCell ref="B26:G26"/>
    <mergeCell ref="L23:M23"/>
    <mergeCell ref="B23:C23"/>
    <mergeCell ref="D23:E23"/>
    <mergeCell ref="F23:G23"/>
    <mergeCell ref="H23:I23"/>
    <mergeCell ref="J23:K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A32"/>
  <sheetViews>
    <sheetView topLeftCell="K10" workbookViewId="0">
      <selection activeCell="O23" sqref="O23:AA32"/>
    </sheetView>
  </sheetViews>
  <sheetFormatPr defaultRowHeight="15" x14ac:dyDescent="0.25"/>
  <cols>
    <col min="1" max="1" width="4.28515625" style="56" customWidth="1"/>
    <col min="2" max="16384" width="9.140625" style="56"/>
  </cols>
  <sheetData>
    <row r="3" spans="1:13" x14ac:dyDescent="0.25">
      <c r="A3" s="57" t="s">
        <v>0</v>
      </c>
      <c r="D3" s="57" t="s">
        <v>1</v>
      </c>
      <c r="K3" s="57" t="s">
        <v>66</v>
      </c>
    </row>
    <row r="4" spans="1:13" x14ac:dyDescent="0.25">
      <c r="A4" s="57" t="s">
        <v>2</v>
      </c>
      <c r="I4" s="57" t="s">
        <v>67</v>
      </c>
      <c r="K4" s="57" t="s">
        <v>68</v>
      </c>
    </row>
    <row r="5" spans="1:13" x14ac:dyDescent="0.25">
      <c r="A5" s="57" t="s">
        <v>69</v>
      </c>
    </row>
    <row r="6" spans="1:13" x14ac:dyDescent="0.25">
      <c r="A6" s="57" t="s">
        <v>51</v>
      </c>
    </row>
    <row r="7" spans="1:13" x14ac:dyDescent="0.25">
      <c r="A7" s="57" t="s">
        <v>70</v>
      </c>
    </row>
    <row r="8" spans="1:13" x14ac:dyDescent="0.25">
      <c r="A8" s="57" t="s">
        <v>4</v>
      </c>
    </row>
    <row r="12" spans="1:13" x14ac:dyDescent="0.25">
      <c r="B12" s="56" t="s">
        <v>5</v>
      </c>
    </row>
    <row r="13" spans="1:13" x14ac:dyDescent="0.25">
      <c r="B13" s="58">
        <v>1</v>
      </c>
      <c r="C13" s="58">
        <v>2</v>
      </c>
      <c r="D13" s="58">
        <v>3</v>
      </c>
      <c r="E13" s="58">
        <v>4</v>
      </c>
      <c r="F13" s="58">
        <v>5</v>
      </c>
      <c r="G13" s="58">
        <v>6</v>
      </c>
      <c r="H13" s="58">
        <v>7</v>
      </c>
      <c r="I13" s="58">
        <v>8</v>
      </c>
      <c r="J13" s="58">
        <v>9</v>
      </c>
      <c r="K13" s="58">
        <v>10</v>
      </c>
      <c r="L13" s="58">
        <v>11</v>
      </c>
      <c r="M13" s="58">
        <v>12</v>
      </c>
    </row>
    <row r="14" spans="1:13" x14ac:dyDescent="0.25">
      <c r="A14" s="58" t="s">
        <v>6</v>
      </c>
      <c r="B14" s="59">
        <v>313</v>
      </c>
      <c r="C14" s="60">
        <v>200</v>
      </c>
      <c r="D14" s="60">
        <v>247</v>
      </c>
      <c r="E14" s="60">
        <v>286</v>
      </c>
      <c r="F14" s="60">
        <v>202</v>
      </c>
      <c r="G14" s="60">
        <v>250</v>
      </c>
      <c r="H14" s="60"/>
      <c r="I14" s="60"/>
      <c r="J14" s="60"/>
      <c r="K14" s="60"/>
      <c r="L14" s="60"/>
      <c r="M14" s="61"/>
    </row>
    <row r="15" spans="1:13" x14ac:dyDescent="0.25">
      <c r="A15" s="58" t="s">
        <v>7</v>
      </c>
      <c r="B15" s="62">
        <v>4419</v>
      </c>
      <c r="C15" s="63">
        <v>3834</v>
      </c>
      <c r="D15" s="63">
        <v>1115</v>
      </c>
      <c r="E15" s="63">
        <v>1080</v>
      </c>
      <c r="F15" s="63">
        <v>244</v>
      </c>
      <c r="G15" s="63">
        <v>285</v>
      </c>
      <c r="H15" s="63"/>
      <c r="I15" s="63"/>
      <c r="J15" s="63"/>
      <c r="K15" s="63"/>
      <c r="L15" s="63"/>
      <c r="M15" s="64"/>
    </row>
    <row r="16" spans="1:13" x14ac:dyDescent="0.25">
      <c r="A16" s="58" t="s">
        <v>8</v>
      </c>
      <c r="B16" s="62">
        <v>12674</v>
      </c>
      <c r="C16" s="63">
        <v>11341</v>
      </c>
      <c r="D16" s="63">
        <v>6691</v>
      </c>
      <c r="E16" s="63">
        <v>6241</v>
      </c>
      <c r="F16" s="63">
        <v>862</v>
      </c>
      <c r="G16" s="63">
        <v>776</v>
      </c>
      <c r="H16" s="63"/>
      <c r="I16" s="63"/>
      <c r="J16" s="63"/>
      <c r="K16" s="63"/>
      <c r="L16" s="63"/>
      <c r="M16" s="64"/>
    </row>
    <row r="17" spans="1:27" x14ac:dyDescent="0.25">
      <c r="A17" s="58" t="s">
        <v>9</v>
      </c>
      <c r="B17" s="62">
        <v>5637</v>
      </c>
      <c r="C17" s="63">
        <v>7375</v>
      </c>
      <c r="D17" s="63">
        <v>1181</v>
      </c>
      <c r="E17" s="63">
        <v>1156</v>
      </c>
      <c r="F17" s="63">
        <v>359</v>
      </c>
      <c r="G17" s="63">
        <v>275</v>
      </c>
      <c r="H17" s="63"/>
      <c r="I17" s="63"/>
      <c r="J17" s="63"/>
      <c r="K17" s="63"/>
      <c r="L17" s="63"/>
      <c r="M17" s="64"/>
    </row>
    <row r="18" spans="1:27" x14ac:dyDescent="0.25">
      <c r="A18" s="58" t="s">
        <v>10</v>
      </c>
      <c r="B18" s="62">
        <v>13508</v>
      </c>
      <c r="C18" s="63">
        <v>17963</v>
      </c>
      <c r="D18" s="63">
        <v>2998</v>
      </c>
      <c r="E18" s="63">
        <v>3271</v>
      </c>
      <c r="F18" s="63">
        <v>431</v>
      </c>
      <c r="G18" s="63">
        <v>297</v>
      </c>
      <c r="H18" s="63"/>
      <c r="I18" s="63"/>
      <c r="J18" s="63"/>
      <c r="K18" s="63"/>
      <c r="L18" s="63"/>
      <c r="M18" s="64"/>
    </row>
    <row r="19" spans="1:27" x14ac:dyDescent="0.25">
      <c r="A19" s="58" t="s">
        <v>11</v>
      </c>
      <c r="B19" s="62">
        <v>12290</v>
      </c>
      <c r="C19" s="63">
        <v>16251</v>
      </c>
      <c r="D19" s="63">
        <v>7009</v>
      </c>
      <c r="E19" s="63">
        <v>5700</v>
      </c>
      <c r="F19" s="63">
        <v>986</v>
      </c>
      <c r="G19" s="63">
        <v>884</v>
      </c>
      <c r="H19" s="63"/>
      <c r="I19" s="63"/>
      <c r="J19" s="63"/>
      <c r="K19" s="63"/>
      <c r="L19" s="63"/>
      <c r="M19" s="64"/>
    </row>
    <row r="20" spans="1:27" x14ac:dyDescent="0.25">
      <c r="A20" s="58" t="s">
        <v>12</v>
      </c>
      <c r="B20" s="62">
        <v>330</v>
      </c>
      <c r="C20" s="63">
        <v>305</v>
      </c>
      <c r="D20" s="63">
        <v>211</v>
      </c>
      <c r="E20" s="63">
        <v>286</v>
      </c>
      <c r="F20" s="63">
        <v>250</v>
      </c>
      <c r="G20" s="63">
        <v>204</v>
      </c>
      <c r="H20" s="63"/>
      <c r="I20" s="63"/>
      <c r="J20" s="63"/>
      <c r="K20" s="63"/>
      <c r="L20" s="63"/>
      <c r="M20" s="64"/>
    </row>
    <row r="21" spans="1:27" x14ac:dyDescent="0.25">
      <c r="A21" s="58" t="s">
        <v>13</v>
      </c>
      <c r="B21" s="65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7"/>
    </row>
    <row r="22" spans="1:27" ht="15.75" thickBot="1" x14ac:dyDescent="0.3"/>
    <row r="23" spans="1:27" x14ac:dyDescent="0.25">
      <c r="B23" s="335" t="s">
        <v>17</v>
      </c>
      <c r="C23" s="335"/>
      <c r="D23" s="335" t="s">
        <v>18</v>
      </c>
      <c r="E23" s="335"/>
      <c r="F23" s="335" t="s">
        <v>53</v>
      </c>
      <c r="G23" s="335"/>
      <c r="O23" s="102"/>
      <c r="P23" s="345" t="s">
        <v>17</v>
      </c>
      <c r="Q23" s="345"/>
      <c r="R23" s="345"/>
      <c r="S23" s="346"/>
      <c r="T23" s="344" t="s">
        <v>18</v>
      </c>
      <c r="U23" s="345"/>
      <c r="V23" s="345"/>
      <c r="W23" s="346"/>
      <c r="X23" s="328" t="s">
        <v>53</v>
      </c>
      <c r="Y23" s="345"/>
      <c r="Z23" s="345"/>
      <c r="AA23" s="346"/>
    </row>
    <row r="24" spans="1:27" ht="15.75" thickBot="1" x14ac:dyDescent="0.3">
      <c r="B24" s="58">
        <v>1</v>
      </c>
      <c r="C24" s="58">
        <v>2</v>
      </c>
      <c r="D24" s="58">
        <v>3</v>
      </c>
      <c r="E24" s="58">
        <v>4</v>
      </c>
      <c r="F24" s="58">
        <v>5</v>
      </c>
      <c r="G24" s="58">
        <v>6</v>
      </c>
      <c r="H24" s="58">
        <v>7</v>
      </c>
      <c r="I24" s="58">
        <v>8</v>
      </c>
      <c r="J24" s="58">
        <v>9</v>
      </c>
      <c r="K24" s="58">
        <v>10</v>
      </c>
      <c r="L24" s="58">
        <v>11</v>
      </c>
      <c r="M24" s="58">
        <v>12</v>
      </c>
      <c r="O24" s="103"/>
      <c r="P24" s="104" t="s">
        <v>77</v>
      </c>
      <c r="Q24" s="104" t="s">
        <v>78</v>
      </c>
      <c r="R24" s="104" t="s">
        <v>22</v>
      </c>
      <c r="S24" s="105" t="s">
        <v>79</v>
      </c>
      <c r="T24" s="103" t="s">
        <v>77</v>
      </c>
      <c r="U24" s="104" t="s">
        <v>78</v>
      </c>
      <c r="V24" s="104" t="s">
        <v>22</v>
      </c>
      <c r="W24" s="105" t="s">
        <v>79</v>
      </c>
      <c r="X24" s="108" t="s">
        <v>77</v>
      </c>
      <c r="Y24" s="104" t="s">
        <v>78</v>
      </c>
      <c r="Z24" s="104" t="s">
        <v>22</v>
      </c>
      <c r="AA24" s="105" t="s">
        <v>79</v>
      </c>
    </row>
    <row r="25" spans="1:27" x14ac:dyDescent="0.25">
      <c r="A25" s="58" t="s">
        <v>6</v>
      </c>
      <c r="B25" s="335" t="s">
        <v>71</v>
      </c>
      <c r="C25" s="335"/>
      <c r="D25" s="335"/>
      <c r="E25" s="335"/>
      <c r="F25" s="335"/>
      <c r="G25" s="335"/>
      <c r="H25" s="90"/>
      <c r="I25" s="90"/>
      <c r="J25" s="90"/>
      <c r="K25" s="90"/>
      <c r="L25" s="90"/>
      <c r="M25" s="91"/>
      <c r="O25" s="106" t="s">
        <v>71</v>
      </c>
      <c r="P25" s="99">
        <v>313</v>
      </c>
      <c r="Q25" s="99">
        <v>200</v>
      </c>
      <c r="R25" s="100">
        <f>AVERAGE(P25:Q25)</f>
        <v>256.5</v>
      </c>
      <c r="S25" s="101">
        <f>R25/$R$31</f>
        <v>0.80787401574803153</v>
      </c>
      <c r="T25" s="111">
        <v>247</v>
      </c>
      <c r="U25" s="99">
        <v>286</v>
      </c>
      <c r="V25" s="100">
        <f>AVERAGE(T25:U25)</f>
        <v>266.5</v>
      </c>
      <c r="W25" s="101">
        <f>V25/$R$31</f>
        <v>0.83937007874015745</v>
      </c>
      <c r="X25" s="67">
        <v>202</v>
      </c>
      <c r="Y25" s="99">
        <v>250</v>
      </c>
      <c r="Z25" s="100">
        <f>AVERAGE(X25:Y25)</f>
        <v>226</v>
      </c>
      <c r="AA25" s="101">
        <f>Z25/$R$31</f>
        <v>0.71181102362204729</v>
      </c>
    </row>
    <row r="26" spans="1:27" x14ac:dyDescent="0.25">
      <c r="A26" s="58" t="s">
        <v>7</v>
      </c>
      <c r="B26" s="335" t="s">
        <v>72</v>
      </c>
      <c r="C26" s="335"/>
      <c r="D26" s="335"/>
      <c r="E26" s="335"/>
      <c r="F26" s="335"/>
      <c r="G26" s="335"/>
      <c r="H26" s="72"/>
      <c r="I26" s="72"/>
      <c r="J26" s="72"/>
      <c r="K26" s="72"/>
      <c r="L26" s="72"/>
      <c r="M26" s="92"/>
      <c r="O26" s="107" t="s">
        <v>72</v>
      </c>
      <c r="P26" s="24">
        <v>4419</v>
      </c>
      <c r="Q26" s="24">
        <v>3834</v>
      </c>
      <c r="R26" s="25">
        <f t="shared" ref="R26:R32" si="0">AVERAGE(P26:Q26)</f>
        <v>4126.5</v>
      </c>
      <c r="S26" s="96">
        <f t="shared" ref="S26:S32" si="1">R26/$R$31</f>
        <v>12.996850393700788</v>
      </c>
      <c r="T26" s="75">
        <v>1115</v>
      </c>
      <c r="U26" s="24">
        <v>1080</v>
      </c>
      <c r="V26" s="25">
        <f t="shared" ref="V26:V30" si="2">AVERAGE(T26:U26)</f>
        <v>1097.5</v>
      </c>
      <c r="W26" s="96">
        <f t="shared" ref="W26:W30" si="3">V26/$R$31</f>
        <v>3.4566929133858268</v>
      </c>
      <c r="X26" s="48">
        <v>244</v>
      </c>
      <c r="Y26" s="24">
        <v>285</v>
      </c>
      <c r="Z26" s="25">
        <f t="shared" ref="Z26:Z30" si="4">AVERAGE(X26:Y26)</f>
        <v>264.5</v>
      </c>
      <c r="AA26" s="96">
        <f t="shared" ref="AA26:AA30" si="5">Z26/$R$31</f>
        <v>0.83307086614173231</v>
      </c>
    </row>
    <row r="27" spans="1:27" x14ac:dyDescent="0.25">
      <c r="A27" s="58" t="s">
        <v>8</v>
      </c>
      <c r="B27" s="335" t="s">
        <v>73</v>
      </c>
      <c r="C27" s="335"/>
      <c r="D27" s="335"/>
      <c r="E27" s="335"/>
      <c r="F27" s="335"/>
      <c r="G27" s="335"/>
      <c r="H27" s="72"/>
      <c r="I27" s="72"/>
      <c r="J27" s="72"/>
      <c r="K27" s="72"/>
      <c r="L27" s="72"/>
      <c r="M27" s="92"/>
      <c r="O27" s="107" t="s">
        <v>73</v>
      </c>
      <c r="P27" s="24">
        <v>12674</v>
      </c>
      <c r="Q27" s="24">
        <v>11341</v>
      </c>
      <c r="R27" s="25">
        <f t="shared" si="0"/>
        <v>12007.5</v>
      </c>
      <c r="S27" s="96">
        <f t="shared" si="1"/>
        <v>37.818897637795274</v>
      </c>
      <c r="T27" s="75">
        <v>6691</v>
      </c>
      <c r="U27" s="24">
        <v>6241</v>
      </c>
      <c r="V27" s="25">
        <f t="shared" si="2"/>
        <v>6466</v>
      </c>
      <c r="W27" s="96">
        <f t="shared" si="3"/>
        <v>20.365354330708662</v>
      </c>
      <c r="X27" s="48">
        <v>862</v>
      </c>
      <c r="Y27" s="24">
        <v>776</v>
      </c>
      <c r="Z27" s="25">
        <f t="shared" si="4"/>
        <v>819</v>
      </c>
      <c r="AA27" s="96">
        <f t="shared" si="5"/>
        <v>2.5795275590551183</v>
      </c>
    </row>
    <row r="28" spans="1:27" x14ac:dyDescent="0.25">
      <c r="A28" s="58" t="s">
        <v>9</v>
      </c>
      <c r="B28" s="335" t="s">
        <v>74</v>
      </c>
      <c r="C28" s="335"/>
      <c r="D28" s="335"/>
      <c r="E28" s="335"/>
      <c r="F28" s="335"/>
      <c r="G28" s="335"/>
      <c r="H28" s="72"/>
      <c r="I28" s="72"/>
      <c r="J28" s="72"/>
      <c r="K28" s="72"/>
      <c r="L28" s="72"/>
      <c r="M28" s="92"/>
      <c r="O28" s="107" t="s">
        <v>74</v>
      </c>
      <c r="P28" s="24">
        <v>5637</v>
      </c>
      <c r="Q28" s="24">
        <v>7375</v>
      </c>
      <c r="R28" s="25">
        <f t="shared" si="0"/>
        <v>6506</v>
      </c>
      <c r="S28" s="96">
        <f t="shared" si="1"/>
        <v>20.491338582677166</v>
      </c>
      <c r="T28" s="75">
        <v>1181</v>
      </c>
      <c r="U28" s="24">
        <v>1156</v>
      </c>
      <c r="V28" s="25">
        <f t="shared" si="2"/>
        <v>1168.5</v>
      </c>
      <c r="W28" s="96">
        <f t="shared" si="3"/>
        <v>3.6803149606299215</v>
      </c>
      <c r="X28" s="48">
        <v>359</v>
      </c>
      <c r="Y28" s="24">
        <v>275</v>
      </c>
      <c r="Z28" s="25">
        <f t="shared" si="4"/>
        <v>317</v>
      </c>
      <c r="AA28" s="96">
        <f t="shared" si="5"/>
        <v>0.99842519685039366</v>
      </c>
    </row>
    <row r="29" spans="1:27" x14ac:dyDescent="0.25">
      <c r="A29" s="58" t="s">
        <v>10</v>
      </c>
      <c r="B29" s="335" t="s">
        <v>75</v>
      </c>
      <c r="C29" s="335"/>
      <c r="D29" s="335"/>
      <c r="E29" s="335"/>
      <c r="F29" s="335"/>
      <c r="G29" s="335"/>
      <c r="H29" s="72"/>
      <c r="I29" s="72"/>
      <c r="J29" s="72"/>
      <c r="K29" s="72"/>
      <c r="L29" s="72"/>
      <c r="M29" s="92"/>
      <c r="O29" s="107" t="s">
        <v>75</v>
      </c>
      <c r="P29" s="24">
        <v>13508</v>
      </c>
      <c r="Q29" s="24">
        <v>17963</v>
      </c>
      <c r="R29" s="25">
        <f t="shared" si="0"/>
        <v>15735.5</v>
      </c>
      <c r="S29" s="96">
        <f t="shared" si="1"/>
        <v>49.560629921259846</v>
      </c>
      <c r="T29" s="75">
        <v>2998</v>
      </c>
      <c r="U29" s="24">
        <v>3271</v>
      </c>
      <c r="V29" s="25">
        <f t="shared" si="2"/>
        <v>3134.5</v>
      </c>
      <c r="W29" s="96">
        <f t="shared" si="3"/>
        <v>9.8724409448818893</v>
      </c>
      <c r="X29" s="48">
        <v>431</v>
      </c>
      <c r="Y29" s="24">
        <v>297</v>
      </c>
      <c r="Z29" s="25">
        <f t="shared" si="4"/>
        <v>364</v>
      </c>
      <c r="AA29" s="96">
        <f t="shared" si="5"/>
        <v>1.1464566929133859</v>
      </c>
    </row>
    <row r="30" spans="1:27" x14ac:dyDescent="0.25">
      <c r="A30" s="58" t="s">
        <v>11</v>
      </c>
      <c r="B30" s="335" t="s">
        <v>76</v>
      </c>
      <c r="C30" s="335"/>
      <c r="D30" s="335"/>
      <c r="E30" s="335"/>
      <c r="F30" s="335"/>
      <c r="G30" s="335"/>
      <c r="H30" s="72"/>
      <c r="I30" s="72"/>
      <c r="J30" s="72"/>
      <c r="K30" s="72"/>
      <c r="L30" s="72"/>
      <c r="M30" s="92"/>
      <c r="O30" s="107" t="s">
        <v>76</v>
      </c>
      <c r="P30" s="24">
        <v>12290</v>
      </c>
      <c r="Q30" s="24">
        <v>16251</v>
      </c>
      <c r="R30" s="25">
        <f t="shared" si="0"/>
        <v>14270.5</v>
      </c>
      <c r="S30" s="96">
        <f t="shared" si="1"/>
        <v>44.946456692913387</v>
      </c>
      <c r="T30" s="75">
        <v>7009</v>
      </c>
      <c r="U30" s="24">
        <v>5700</v>
      </c>
      <c r="V30" s="25">
        <f t="shared" si="2"/>
        <v>6354.5</v>
      </c>
      <c r="W30" s="96">
        <f t="shared" si="3"/>
        <v>20.014173228346458</v>
      </c>
      <c r="X30" s="48">
        <v>986</v>
      </c>
      <c r="Y30" s="24">
        <v>884</v>
      </c>
      <c r="Z30" s="25">
        <f t="shared" si="4"/>
        <v>935</v>
      </c>
      <c r="AA30" s="96">
        <f t="shared" si="5"/>
        <v>2.9448818897637796</v>
      </c>
    </row>
    <row r="31" spans="1:27" x14ac:dyDescent="0.25">
      <c r="A31" s="58" t="s">
        <v>12</v>
      </c>
      <c r="B31" s="335" t="s">
        <v>24</v>
      </c>
      <c r="C31" s="335"/>
      <c r="D31" s="335"/>
      <c r="E31" s="335" t="s">
        <v>25</v>
      </c>
      <c r="F31" s="335"/>
      <c r="G31" s="335"/>
      <c r="H31" s="72"/>
      <c r="I31" s="72"/>
      <c r="J31" s="72"/>
      <c r="K31" s="72"/>
      <c r="L31" s="72"/>
      <c r="M31" s="92"/>
      <c r="O31" s="107" t="s">
        <v>24</v>
      </c>
      <c r="P31" s="24">
        <v>330</v>
      </c>
      <c r="Q31" s="24">
        <v>305</v>
      </c>
      <c r="R31" s="25">
        <f t="shared" si="0"/>
        <v>317.5</v>
      </c>
      <c r="S31" s="96">
        <f t="shared" si="1"/>
        <v>1</v>
      </c>
      <c r="T31" s="95"/>
      <c r="U31" s="68"/>
      <c r="V31" s="68"/>
      <c r="W31" s="69"/>
      <c r="X31" s="109"/>
      <c r="Y31" s="68"/>
      <c r="Z31" s="25"/>
      <c r="AA31" s="69"/>
    </row>
    <row r="32" spans="1:27" ht="15.75" thickBot="1" x14ac:dyDescent="0.3">
      <c r="A32" s="58" t="s">
        <v>13</v>
      </c>
      <c r="B32" s="68"/>
      <c r="C32" s="68"/>
      <c r="D32" s="68"/>
      <c r="E32" s="68"/>
      <c r="F32" s="68"/>
      <c r="G32" s="68"/>
      <c r="H32" s="93"/>
      <c r="I32" s="93"/>
      <c r="J32" s="93"/>
      <c r="K32" s="93"/>
      <c r="L32" s="93"/>
      <c r="M32" s="94"/>
      <c r="O32" s="103" t="s">
        <v>25</v>
      </c>
      <c r="P32" s="26">
        <v>250</v>
      </c>
      <c r="Q32" s="26">
        <v>204</v>
      </c>
      <c r="R32" s="98">
        <f t="shared" si="0"/>
        <v>227</v>
      </c>
      <c r="S32" s="110">
        <f t="shared" si="1"/>
        <v>0.71496062992125986</v>
      </c>
      <c r="T32" s="97"/>
      <c r="U32" s="70"/>
      <c r="V32" s="70"/>
      <c r="W32" s="71"/>
      <c r="X32" s="16"/>
      <c r="Y32" s="70"/>
      <c r="Z32" s="70"/>
      <c r="AA32" s="71"/>
    </row>
  </sheetData>
  <mergeCells count="14">
    <mergeCell ref="B31:D31"/>
    <mergeCell ref="E31:G31"/>
    <mergeCell ref="P23:S23"/>
    <mergeCell ref="B23:C23"/>
    <mergeCell ref="D23:E23"/>
    <mergeCell ref="F23:G23"/>
    <mergeCell ref="B25:G25"/>
    <mergeCell ref="B26:G26"/>
    <mergeCell ref="B27:G27"/>
    <mergeCell ref="T23:W23"/>
    <mergeCell ref="X23:AA23"/>
    <mergeCell ref="B28:G28"/>
    <mergeCell ref="B29:G29"/>
    <mergeCell ref="B30:G30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A33"/>
  <sheetViews>
    <sheetView topLeftCell="N10" workbookViewId="0">
      <selection activeCell="AA26" sqref="AA26:AA29"/>
    </sheetView>
  </sheetViews>
  <sheetFormatPr defaultRowHeight="15" x14ac:dyDescent="0.25"/>
  <sheetData>
    <row r="3" spans="1:13" x14ac:dyDescent="0.25">
      <c r="A3" s="113" t="s">
        <v>0</v>
      </c>
      <c r="B3" s="112"/>
      <c r="C3" s="112"/>
      <c r="D3" s="113" t="s">
        <v>1</v>
      </c>
      <c r="E3" s="112"/>
      <c r="F3" s="112"/>
      <c r="G3" s="112"/>
      <c r="H3" s="112"/>
      <c r="I3" s="112"/>
      <c r="J3" s="112"/>
      <c r="K3" s="113" t="s">
        <v>80</v>
      </c>
      <c r="L3" s="112"/>
      <c r="M3" s="112"/>
    </row>
    <row r="4" spans="1:13" x14ac:dyDescent="0.25">
      <c r="A4" s="113" t="s">
        <v>2</v>
      </c>
      <c r="B4" s="112"/>
      <c r="C4" s="112"/>
      <c r="D4" s="112"/>
      <c r="E4" s="112"/>
      <c r="F4" s="112"/>
      <c r="G4" s="112"/>
      <c r="H4" s="112"/>
      <c r="I4" s="113" t="s">
        <v>81</v>
      </c>
      <c r="J4" s="112"/>
      <c r="K4" s="113" t="s">
        <v>82</v>
      </c>
      <c r="L4" s="112"/>
      <c r="M4" s="112"/>
    </row>
    <row r="5" spans="1:13" x14ac:dyDescent="0.25">
      <c r="A5" s="113" t="s">
        <v>83</v>
      </c>
      <c r="B5" s="112"/>
      <c r="C5" s="112"/>
      <c r="D5" s="112"/>
      <c r="E5" s="112"/>
      <c r="F5" s="112"/>
      <c r="G5" s="112"/>
      <c r="H5" s="112"/>
      <c r="I5" s="112"/>
      <c r="J5" s="112"/>
      <c r="K5" s="112"/>
      <c r="L5" s="112"/>
      <c r="M5" s="112"/>
    </row>
    <row r="6" spans="1:13" x14ac:dyDescent="0.25">
      <c r="A6" s="113" t="s">
        <v>51</v>
      </c>
      <c r="B6" s="112"/>
      <c r="C6" s="112"/>
      <c r="D6" s="112"/>
      <c r="E6" s="112"/>
      <c r="F6" s="112"/>
      <c r="G6" s="112"/>
      <c r="H6" s="112"/>
      <c r="I6" s="112"/>
      <c r="J6" s="112"/>
      <c r="K6" s="112"/>
      <c r="L6" s="112"/>
      <c r="M6" s="112"/>
    </row>
    <row r="7" spans="1:13" x14ac:dyDescent="0.25">
      <c r="A7" s="113" t="s">
        <v>84</v>
      </c>
      <c r="B7" s="112"/>
      <c r="C7" s="112"/>
      <c r="D7" s="112"/>
      <c r="E7" s="112"/>
      <c r="F7" s="112"/>
      <c r="G7" s="112"/>
      <c r="H7" s="112"/>
      <c r="I7" s="112"/>
      <c r="J7" s="112"/>
      <c r="K7" s="112"/>
      <c r="L7" s="112"/>
      <c r="M7" s="112"/>
    </row>
    <row r="8" spans="1:13" x14ac:dyDescent="0.25">
      <c r="A8" s="113" t="s">
        <v>4</v>
      </c>
      <c r="B8" s="112"/>
      <c r="C8" s="112"/>
      <c r="D8" s="112"/>
      <c r="E8" s="112"/>
      <c r="F8" s="112"/>
      <c r="G8" s="112"/>
      <c r="H8" s="112"/>
      <c r="I8" s="112"/>
      <c r="J8" s="112"/>
      <c r="K8" s="112"/>
      <c r="L8" s="112"/>
      <c r="M8" s="112"/>
    </row>
    <row r="12" spans="1:13" x14ac:dyDescent="0.25">
      <c r="A12" s="112"/>
      <c r="B12" s="112" t="s">
        <v>5</v>
      </c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</row>
    <row r="13" spans="1:13" x14ac:dyDescent="0.25">
      <c r="A13" s="112"/>
      <c r="B13" s="114">
        <v>1</v>
      </c>
      <c r="C13" s="114">
        <v>2</v>
      </c>
      <c r="D13" s="114">
        <v>3</v>
      </c>
      <c r="E13" s="114">
        <v>4</v>
      </c>
      <c r="F13" s="114">
        <v>5</v>
      </c>
      <c r="G13" s="114">
        <v>6</v>
      </c>
      <c r="H13" s="114">
        <v>7</v>
      </c>
      <c r="I13" s="114">
        <v>8</v>
      </c>
      <c r="J13" s="114">
        <v>9</v>
      </c>
      <c r="K13" s="114">
        <v>10</v>
      </c>
      <c r="L13" s="114">
        <v>11</v>
      </c>
      <c r="M13" s="114">
        <v>12</v>
      </c>
    </row>
    <row r="14" spans="1:13" x14ac:dyDescent="0.25">
      <c r="A14" s="114" t="s">
        <v>6</v>
      </c>
      <c r="B14" s="115"/>
      <c r="C14" s="116"/>
      <c r="D14" s="116"/>
      <c r="E14" s="116"/>
      <c r="F14" s="116"/>
      <c r="G14" s="116"/>
      <c r="H14" s="116">
        <v>1866</v>
      </c>
      <c r="I14" s="116">
        <v>2223</v>
      </c>
      <c r="J14" s="116">
        <v>369</v>
      </c>
      <c r="K14" s="116">
        <v>421</v>
      </c>
      <c r="L14" s="116">
        <v>348</v>
      </c>
      <c r="M14" s="117">
        <v>570</v>
      </c>
    </row>
    <row r="15" spans="1:13" x14ac:dyDescent="0.25">
      <c r="A15" s="114" t="s">
        <v>7</v>
      </c>
      <c r="B15" s="118"/>
      <c r="C15" s="119"/>
      <c r="D15" s="119"/>
      <c r="E15" s="119"/>
      <c r="F15" s="119"/>
      <c r="G15" s="119"/>
      <c r="H15" s="119">
        <v>11666</v>
      </c>
      <c r="I15" s="119">
        <v>11412</v>
      </c>
      <c r="J15" s="119">
        <v>1484</v>
      </c>
      <c r="K15" s="119">
        <v>3279</v>
      </c>
      <c r="L15" s="119">
        <v>481</v>
      </c>
      <c r="M15" s="120">
        <v>484</v>
      </c>
    </row>
    <row r="16" spans="1:13" x14ac:dyDescent="0.25">
      <c r="A16" s="114" t="s">
        <v>8</v>
      </c>
      <c r="B16" s="118"/>
      <c r="C16" s="119"/>
      <c r="D16" s="119"/>
      <c r="E16" s="119"/>
      <c r="F16" s="119"/>
      <c r="G16" s="119"/>
      <c r="H16" s="119">
        <v>6052</v>
      </c>
      <c r="I16" s="119">
        <v>5905</v>
      </c>
      <c r="J16" s="119">
        <v>1456</v>
      </c>
      <c r="K16" s="119">
        <v>1791</v>
      </c>
      <c r="L16" s="119">
        <v>679</v>
      </c>
      <c r="M16" s="120">
        <v>697</v>
      </c>
    </row>
    <row r="17" spans="1:27" x14ac:dyDescent="0.25">
      <c r="A17" s="114" t="s">
        <v>9</v>
      </c>
      <c r="B17" s="118"/>
      <c r="C17" s="119"/>
      <c r="D17" s="119"/>
      <c r="E17" s="119"/>
      <c r="F17" s="119"/>
      <c r="G17" s="119"/>
      <c r="H17" s="119">
        <v>2816</v>
      </c>
      <c r="I17" s="119">
        <v>2278</v>
      </c>
      <c r="J17" s="119">
        <v>897</v>
      </c>
      <c r="K17" s="119">
        <v>699</v>
      </c>
      <c r="L17" s="119">
        <v>579</v>
      </c>
      <c r="M17" s="120">
        <v>635</v>
      </c>
    </row>
    <row r="18" spans="1:27" x14ac:dyDescent="0.25">
      <c r="A18" s="114" t="s">
        <v>10</v>
      </c>
      <c r="B18" s="118"/>
      <c r="C18" s="119"/>
      <c r="D18" s="119"/>
      <c r="E18" s="119"/>
      <c r="F18" s="119"/>
      <c r="G18" s="119"/>
      <c r="H18" s="119">
        <v>459</v>
      </c>
      <c r="I18" s="119">
        <v>517</v>
      </c>
      <c r="J18" s="119">
        <v>588</v>
      </c>
      <c r="K18" s="119">
        <v>497</v>
      </c>
      <c r="L18" s="119">
        <v>479</v>
      </c>
      <c r="M18" s="120">
        <v>606</v>
      </c>
    </row>
    <row r="19" spans="1:27" x14ac:dyDescent="0.25">
      <c r="A19" s="114" t="s">
        <v>11</v>
      </c>
      <c r="B19" s="118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20"/>
    </row>
    <row r="20" spans="1:27" x14ac:dyDescent="0.25">
      <c r="A20" s="114" t="s">
        <v>12</v>
      </c>
      <c r="B20" s="118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20"/>
    </row>
    <row r="21" spans="1:27" x14ac:dyDescent="0.25">
      <c r="A21" s="114" t="s">
        <v>13</v>
      </c>
      <c r="B21" s="121"/>
      <c r="C21" s="122"/>
      <c r="D21" s="122"/>
      <c r="E21" s="122"/>
      <c r="F21" s="122"/>
      <c r="G21" s="122"/>
      <c r="H21" s="122"/>
      <c r="I21" s="122"/>
      <c r="J21" s="122"/>
      <c r="K21" s="122"/>
      <c r="L21" s="122"/>
      <c r="M21" s="123"/>
    </row>
    <row r="23" spans="1:27" ht="15.75" thickBot="1" x14ac:dyDescent="0.3"/>
    <row r="24" spans="1:27" x14ac:dyDescent="0.25">
      <c r="A24" s="112"/>
      <c r="H24" s="335" t="s">
        <v>17</v>
      </c>
      <c r="I24" s="335"/>
      <c r="J24" s="335" t="s">
        <v>18</v>
      </c>
      <c r="K24" s="335"/>
      <c r="L24" s="335" t="s">
        <v>53</v>
      </c>
      <c r="M24" s="335"/>
      <c r="O24" s="326" t="s">
        <v>17</v>
      </c>
      <c r="P24" s="327"/>
      <c r="Q24" s="327"/>
      <c r="R24" s="327"/>
      <c r="S24" s="330"/>
      <c r="T24" s="326" t="s">
        <v>18</v>
      </c>
      <c r="U24" s="327"/>
      <c r="V24" s="327"/>
      <c r="W24" s="330"/>
      <c r="X24" s="326" t="s">
        <v>53</v>
      </c>
      <c r="Y24" s="327"/>
      <c r="Z24" s="327"/>
      <c r="AA24" s="330"/>
    </row>
    <row r="25" spans="1:27" ht="15.75" thickBot="1" x14ac:dyDescent="0.3">
      <c r="A25" s="112"/>
      <c r="B25" s="114">
        <v>1</v>
      </c>
      <c r="C25" s="114">
        <v>2</v>
      </c>
      <c r="D25" s="114">
        <v>3</v>
      </c>
      <c r="E25" s="114">
        <v>4</v>
      </c>
      <c r="F25" s="114">
        <v>5</v>
      </c>
      <c r="G25" s="114">
        <v>6</v>
      </c>
      <c r="H25" s="114">
        <v>7</v>
      </c>
      <c r="I25" s="114">
        <v>8</v>
      </c>
      <c r="J25" s="114">
        <v>9</v>
      </c>
      <c r="K25" s="114">
        <v>10</v>
      </c>
      <c r="L25" s="114">
        <v>11</v>
      </c>
      <c r="M25" s="114">
        <v>12</v>
      </c>
      <c r="O25" s="129"/>
      <c r="P25" s="128" t="s">
        <v>77</v>
      </c>
      <c r="Q25" s="128" t="s">
        <v>78</v>
      </c>
      <c r="R25" s="128" t="s">
        <v>22</v>
      </c>
      <c r="S25" s="130" t="s">
        <v>79</v>
      </c>
      <c r="T25" s="131" t="s">
        <v>77</v>
      </c>
      <c r="U25" s="128" t="s">
        <v>78</v>
      </c>
      <c r="V25" s="128" t="s">
        <v>22</v>
      </c>
      <c r="W25" s="134" t="s">
        <v>79</v>
      </c>
      <c r="X25" s="129" t="s">
        <v>77</v>
      </c>
      <c r="Y25" s="128" t="s">
        <v>78</v>
      </c>
      <c r="Z25" s="128" t="s">
        <v>22</v>
      </c>
      <c r="AA25" s="130" t="s">
        <v>79</v>
      </c>
    </row>
    <row r="26" spans="1:27" x14ac:dyDescent="0.25">
      <c r="A26" s="114" t="s">
        <v>6</v>
      </c>
      <c r="B26" s="125"/>
      <c r="C26" s="90"/>
      <c r="D26" s="90"/>
      <c r="E26" s="90"/>
      <c r="F26" s="90"/>
      <c r="G26" s="90"/>
      <c r="H26" s="335" t="s">
        <v>85</v>
      </c>
      <c r="I26" s="335"/>
      <c r="J26" s="335"/>
      <c r="K26" s="335"/>
      <c r="L26" s="335"/>
      <c r="M26" s="335"/>
      <c r="O26" s="102" t="s">
        <v>85</v>
      </c>
      <c r="P26" s="43">
        <v>1866</v>
      </c>
      <c r="Q26" s="43">
        <v>2223</v>
      </c>
      <c r="R26" s="44">
        <f>AVERAGE(P26:Q26)</f>
        <v>2044.5</v>
      </c>
      <c r="S26" s="132">
        <f>R26/$R$30</f>
        <v>3.700452488687783</v>
      </c>
      <c r="T26" s="47">
        <v>369</v>
      </c>
      <c r="U26" s="43">
        <v>421</v>
      </c>
      <c r="V26" s="44">
        <f>AVERAGE(T26:U26)</f>
        <v>395</v>
      </c>
      <c r="W26" s="135">
        <f>V26/$R$30</f>
        <v>0.71493212669683259</v>
      </c>
      <c r="X26" s="42">
        <v>348</v>
      </c>
      <c r="Y26" s="43">
        <v>570</v>
      </c>
      <c r="Z26" s="44">
        <f>AVERAGE(X26:Y26)</f>
        <v>459</v>
      </c>
      <c r="AA26" s="132">
        <f>Z26/$R$30</f>
        <v>0.83076923076923082</v>
      </c>
    </row>
    <row r="27" spans="1:27" x14ac:dyDescent="0.25">
      <c r="A27" s="114" t="s">
        <v>7</v>
      </c>
      <c r="B27" s="126"/>
      <c r="C27" s="72"/>
      <c r="D27" s="72"/>
      <c r="E27" s="72"/>
      <c r="F27" s="72"/>
      <c r="G27" s="72"/>
      <c r="H27" s="335" t="s">
        <v>86</v>
      </c>
      <c r="I27" s="335"/>
      <c r="J27" s="335"/>
      <c r="K27" s="335"/>
      <c r="L27" s="335"/>
      <c r="M27" s="335"/>
      <c r="O27" s="107" t="s">
        <v>86</v>
      </c>
      <c r="P27" s="24">
        <v>11666</v>
      </c>
      <c r="Q27" s="24">
        <v>11412</v>
      </c>
      <c r="R27" s="25">
        <f t="shared" ref="R27:R31" si="0">AVERAGE(P27:Q27)</f>
        <v>11539</v>
      </c>
      <c r="S27" s="96">
        <f t="shared" ref="S27:S31" si="1">R27/$R$30</f>
        <v>20.885067873303168</v>
      </c>
      <c r="T27" s="48">
        <v>1484</v>
      </c>
      <c r="U27" s="24">
        <v>3279</v>
      </c>
      <c r="V27" s="25">
        <f t="shared" ref="V27:V29" si="2">AVERAGE(T27:U27)</f>
        <v>2381.5</v>
      </c>
      <c r="W27" s="136">
        <f t="shared" ref="W27:W29" si="3">V27/$R$30</f>
        <v>4.3104072398190043</v>
      </c>
      <c r="X27" s="75">
        <v>481</v>
      </c>
      <c r="Y27" s="24">
        <v>484</v>
      </c>
      <c r="Z27" s="25">
        <f t="shared" ref="Z27:Z29" si="4">AVERAGE(X27:Y27)</f>
        <v>482.5</v>
      </c>
      <c r="AA27" s="96">
        <f t="shared" ref="AA27:AA29" si="5">Z27/$R$30</f>
        <v>0.87330316742081449</v>
      </c>
    </row>
    <row r="28" spans="1:27" x14ac:dyDescent="0.25">
      <c r="A28" s="114" t="s">
        <v>8</v>
      </c>
      <c r="B28" s="126"/>
      <c r="C28" s="72"/>
      <c r="D28" s="72"/>
      <c r="E28" s="72"/>
      <c r="F28" s="72"/>
      <c r="G28" s="72"/>
      <c r="H28" s="335" t="s">
        <v>87</v>
      </c>
      <c r="I28" s="335"/>
      <c r="J28" s="335"/>
      <c r="K28" s="335"/>
      <c r="L28" s="335"/>
      <c r="M28" s="335"/>
      <c r="O28" s="107" t="s">
        <v>87</v>
      </c>
      <c r="P28" s="24">
        <v>6052</v>
      </c>
      <c r="Q28" s="24">
        <v>5905</v>
      </c>
      <c r="R28" s="25">
        <f t="shared" si="0"/>
        <v>5978.5</v>
      </c>
      <c r="S28" s="96">
        <f t="shared" si="1"/>
        <v>10.82081447963801</v>
      </c>
      <c r="T28" s="48">
        <v>1456</v>
      </c>
      <c r="U28" s="24">
        <v>1791</v>
      </c>
      <c r="V28" s="25">
        <f t="shared" si="2"/>
        <v>1623.5</v>
      </c>
      <c r="W28" s="136">
        <f t="shared" si="3"/>
        <v>2.9384615384615387</v>
      </c>
      <c r="X28" s="75">
        <v>679</v>
      </c>
      <c r="Y28" s="24">
        <v>697</v>
      </c>
      <c r="Z28" s="25">
        <f t="shared" si="4"/>
        <v>688</v>
      </c>
      <c r="AA28" s="96">
        <f t="shared" si="5"/>
        <v>1.2452488687782806</v>
      </c>
    </row>
    <row r="29" spans="1:27" x14ac:dyDescent="0.25">
      <c r="A29" s="114" t="s">
        <v>9</v>
      </c>
      <c r="B29" s="126"/>
      <c r="C29" s="72"/>
      <c r="D29" s="72"/>
      <c r="E29" s="72"/>
      <c r="F29" s="72"/>
      <c r="G29" s="72"/>
      <c r="H29" s="335" t="s">
        <v>88</v>
      </c>
      <c r="I29" s="335"/>
      <c r="J29" s="335"/>
      <c r="K29" s="335"/>
      <c r="L29" s="335"/>
      <c r="M29" s="335"/>
      <c r="O29" s="107" t="s">
        <v>88</v>
      </c>
      <c r="P29" s="24">
        <v>2816</v>
      </c>
      <c r="Q29" s="24">
        <v>2278</v>
      </c>
      <c r="R29" s="25">
        <f t="shared" si="0"/>
        <v>2547</v>
      </c>
      <c r="S29" s="96">
        <f t="shared" si="1"/>
        <v>4.6099547511312213</v>
      </c>
      <c r="T29" s="48">
        <v>897</v>
      </c>
      <c r="U29" s="24">
        <v>699</v>
      </c>
      <c r="V29" s="25">
        <f t="shared" si="2"/>
        <v>798</v>
      </c>
      <c r="W29" s="136">
        <f t="shared" si="3"/>
        <v>1.4443438914027149</v>
      </c>
      <c r="X29" s="75">
        <v>579</v>
      </c>
      <c r="Y29" s="24">
        <v>635</v>
      </c>
      <c r="Z29" s="25">
        <f t="shared" si="4"/>
        <v>607</v>
      </c>
      <c r="AA29" s="96">
        <f t="shared" si="5"/>
        <v>1.0986425339366517</v>
      </c>
    </row>
    <row r="30" spans="1:27" x14ac:dyDescent="0.25">
      <c r="A30" s="114" t="s">
        <v>10</v>
      </c>
      <c r="B30" s="126"/>
      <c r="C30" s="72"/>
      <c r="D30" s="72"/>
      <c r="E30" s="72"/>
      <c r="F30" s="72"/>
      <c r="G30" s="72"/>
      <c r="H30" s="335" t="s">
        <v>24</v>
      </c>
      <c r="I30" s="335"/>
      <c r="J30" s="335"/>
      <c r="K30" s="335" t="s">
        <v>25</v>
      </c>
      <c r="L30" s="335"/>
      <c r="M30" s="335"/>
      <c r="O30" s="107" t="s">
        <v>24</v>
      </c>
      <c r="P30" s="24">
        <v>517</v>
      </c>
      <c r="Q30" s="24">
        <v>588</v>
      </c>
      <c r="R30" s="25">
        <f t="shared" si="0"/>
        <v>552.5</v>
      </c>
      <c r="S30" s="96">
        <f t="shared" si="1"/>
        <v>1</v>
      </c>
      <c r="T30" s="48"/>
      <c r="U30" s="24"/>
      <c r="V30" s="25"/>
      <c r="W30" s="136"/>
      <c r="X30" s="75"/>
      <c r="Y30" s="24"/>
      <c r="Z30" s="25"/>
      <c r="AA30" s="96"/>
    </row>
    <row r="31" spans="1:27" ht="15.75" thickBot="1" x14ac:dyDescent="0.3">
      <c r="A31" s="114" t="s">
        <v>11</v>
      </c>
      <c r="B31" s="126"/>
      <c r="C31" s="72"/>
      <c r="D31" s="72"/>
      <c r="E31" s="72"/>
      <c r="F31" s="72"/>
      <c r="G31" s="72"/>
      <c r="H31" s="124"/>
      <c r="I31" s="124"/>
      <c r="J31" s="124"/>
      <c r="K31" s="124"/>
      <c r="L31" s="124"/>
      <c r="M31" s="127"/>
      <c r="O31" s="103" t="s">
        <v>25</v>
      </c>
      <c r="P31" s="26">
        <v>497</v>
      </c>
      <c r="Q31" s="26">
        <v>479</v>
      </c>
      <c r="R31" s="98">
        <f t="shared" si="0"/>
        <v>488</v>
      </c>
      <c r="S31" s="110">
        <f t="shared" si="1"/>
        <v>0.88325791855203617</v>
      </c>
      <c r="T31" s="133"/>
      <c r="U31" s="26"/>
      <c r="V31" s="98"/>
      <c r="W31" s="137"/>
      <c r="X31" s="77"/>
      <c r="Y31" s="26"/>
      <c r="Z31" s="98"/>
      <c r="AA31" s="110"/>
    </row>
    <row r="32" spans="1:27" x14ac:dyDescent="0.25">
      <c r="A32" s="114" t="s">
        <v>12</v>
      </c>
      <c r="B32" s="118"/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20"/>
    </row>
    <row r="33" spans="1:13" x14ac:dyDescent="0.25">
      <c r="A33" s="114" t="s">
        <v>13</v>
      </c>
      <c r="B33" s="121"/>
      <c r="C33" s="122"/>
      <c r="D33" s="122"/>
      <c r="E33" s="122"/>
      <c r="F33" s="122"/>
      <c r="G33" s="122"/>
      <c r="H33" s="122"/>
      <c r="I33" s="122"/>
      <c r="J33" s="122"/>
      <c r="K33" s="122"/>
      <c r="L33" s="122"/>
      <c r="M33" s="123"/>
    </row>
  </sheetData>
  <mergeCells count="12">
    <mergeCell ref="O24:S24"/>
    <mergeCell ref="T24:W24"/>
    <mergeCell ref="X24:AA24"/>
    <mergeCell ref="H28:M28"/>
    <mergeCell ref="H29:M29"/>
    <mergeCell ref="H30:J30"/>
    <mergeCell ref="K30:M30"/>
    <mergeCell ref="H24:I24"/>
    <mergeCell ref="J24:K24"/>
    <mergeCell ref="L24:M24"/>
    <mergeCell ref="H26:M26"/>
    <mergeCell ref="H27:M2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A35"/>
  <sheetViews>
    <sheetView topLeftCell="J18" workbookViewId="0">
      <selection activeCell="U41" sqref="U41"/>
    </sheetView>
  </sheetViews>
  <sheetFormatPr defaultRowHeight="15" x14ac:dyDescent="0.25"/>
  <cols>
    <col min="1" max="1" width="4.28515625" style="112" customWidth="1"/>
    <col min="2" max="16384" width="9.140625" style="112"/>
  </cols>
  <sheetData>
    <row r="3" spans="1:13" x14ac:dyDescent="0.25">
      <c r="A3" s="113" t="s">
        <v>0</v>
      </c>
      <c r="D3" s="113" t="s">
        <v>1</v>
      </c>
      <c r="K3" s="113" t="s">
        <v>89</v>
      </c>
    </row>
    <row r="4" spans="1:13" x14ac:dyDescent="0.25">
      <c r="A4" s="113" t="s">
        <v>2</v>
      </c>
      <c r="I4" s="113" t="s">
        <v>90</v>
      </c>
      <c r="K4" s="113" t="s">
        <v>91</v>
      </c>
    </row>
    <row r="5" spans="1:13" x14ac:dyDescent="0.25">
      <c r="A5" s="113" t="s">
        <v>92</v>
      </c>
    </row>
    <row r="6" spans="1:13" x14ac:dyDescent="0.25">
      <c r="A6" s="113" t="s">
        <v>51</v>
      </c>
    </row>
    <row r="7" spans="1:13" x14ac:dyDescent="0.25">
      <c r="A7" s="113" t="s">
        <v>93</v>
      </c>
    </row>
    <row r="8" spans="1:13" x14ac:dyDescent="0.25">
      <c r="A8" s="113" t="s">
        <v>4</v>
      </c>
    </row>
    <row r="12" spans="1:13" x14ac:dyDescent="0.25">
      <c r="B12" s="112" t="s">
        <v>5</v>
      </c>
    </row>
    <row r="13" spans="1:13" x14ac:dyDescent="0.25">
      <c r="B13" s="114">
        <v>1</v>
      </c>
      <c r="C13" s="114">
        <v>2</v>
      </c>
      <c r="D13" s="114">
        <v>3</v>
      </c>
      <c r="E13" s="114">
        <v>4</v>
      </c>
      <c r="F13" s="114">
        <v>5</v>
      </c>
      <c r="G13" s="114">
        <v>6</v>
      </c>
      <c r="H13" s="114">
        <v>7</v>
      </c>
      <c r="I13" s="114">
        <v>8</v>
      </c>
      <c r="J13" s="114">
        <v>9</v>
      </c>
      <c r="K13" s="114">
        <v>10</v>
      </c>
      <c r="L13" s="114">
        <v>11</v>
      </c>
      <c r="M13" s="114">
        <v>12</v>
      </c>
    </row>
    <row r="14" spans="1:13" x14ac:dyDescent="0.25">
      <c r="A14" s="114" t="s">
        <v>6</v>
      </c>
      <c r="B14" s="115"/>
      <c r="C14" s="116"/>
      <c r="D14" s="116"/>
      <c r="E14" s="116"/>
      <c r="F14" s="116"/>
      <c r="G14" s="116"/>
      <c r="H14" s="116">
        <v>9364</v>
      </c>
      <c r="I14" s="116">
        <v>8536</v>
      </c>
      <c r="J14" s="116">
        <v>1754</v>
      </c>
      <c r="K14" s="116">
        <v>2018</v>
      </c>
      <c r="L14" s="116">
        <v>213</v>
      </c>
      <c r="M14" s="117">
        <v>228</v>
      </c>
    </row>
    <row r="15" spans="1:13" x14ac:dyDescent="0.25">
      <c r="A15" s="114" t="s">
        <v>7</v>
      </c>
      <c r="B15" s="118"/>
      <c r="C15" s="119"/>
      <c r="D15" s="119"/>
      <c r="E15" s="119"/>
      <c r="F15" s="119"/>
      <c r="G15" s="119"/>
      <c r="H15" s="119">
        <v>1625</v>
      </c>
      <c r="I15" s="119">
        <v>5165</v>
      </c>
      <c r="J15" s="119">
        <v>938</v>
      </c>
      <c r="K15" s="119">
        <v>755</v>
      </c>
      <c r="L15" s="119">
        <v>351</v>
      </c>
      <c r="M15" s="120">
        <v>252</v>
      </c>
    </row>
    <row r="16" spans="1:13" x14ac:dyDescent="0.25">
      <c r="A16" s="114" t="s">
        <v>8</v>
      </c>
      <c r="B16" s="118"/>
      <c r="C16" s="119"/>
      <c r="D16" s="119"/>
      <c r="E16" s="119"/>
      <c r="F16" s="119"/>
      <c r="G16" s="119"/>
      <c r="H16" s="119">
        <v>2806</v>
      </c>
      <c r="I16" s="119">
        <v>2734</v>
      </c>
      <c r="J16" s="119">
        <v>687</v>
      </c>
      <c r="K16" s="119">
        <v>573</v>
      </c>
      <c r="L16" s="119">
        <v>332</v>
      </c>
      <c r="M16" s="120">
        <v>423</v>
      </c>
    </row>
    <row r="17" spans="1:27" x14ac:dyDescent="0.25">
      <c r="A17" s="114" t="s">
        <v>9</v>
      </c>
      <c r="B17" s="118"/>
      <c r="C17" s="119"/>
      <c r="D17" s="119"/>
      <c r="E17" s="119"/>
      <c r="F17" s="119"/>
      <c r="G17" s="119"/>
      <c r="H17" s="119">
        <v>21265</v>
      </c>
      <c r="I17" s="119">
        <v>19069</v>
      </c>
      <c r="J17" s="119">
        <v>6182</v>
      </c>
      <c r="K17" s="119">
        <v>5219</v>
      </c>
      <c r="L17" s="119">
        <v>327</v>
      </c>
      <c r="M17" s="120">
        <v>544</v>
      </c>
    </row>
    <row r="18" spans="1:27" x14ac:dyDescent="0.25">
      <c r="A18" s="114" t="s">
        <v>10</v>
      </c>
      <c r="B18" s="118"/>
      <c r="C18" s="119"/>
      <c r="D18" s="119"/>
      <c r="E18" s="119"/>
      <c r="F18" s="119"/>
      <c r="G18" s="119"/>
      <c r="H18" s="119">
        <v>7848</v>
      </c>
      <c r="I18" s="119">
        <v>7684</v>
      </c>
      <c r="J18" s="119">
        <v>2740</v>
      </c>
      <c r="K18" s="119">
        <v>3147</v>
      </c>
      <c r="L18" s="119">
        <v>430</v>
      </c>
      <c r="M18" s="120">
        <v>328</v>
      </c>
    </row>
    <row r="19" spans="1:27" x14ac:dyDescent="0.25">
      <c r="A19" s="114" t="s">
        <v>11</v>
      </c>
      <c r="B19" s="118"/>
      <c r="C19" s="119"/>
      <c r="D19" s="119"/>
      <c r="E19" s="119"/>
      <c r="F19" s="119"/>
      <c r="G19" s="119"/>
      <c r="H19" s="119">
        <v>11931</v>
      </c>
      <c r="I19" s="119">
        <v>11925</v>
      </c>
      <c r="J19" s="119">
        <v>4479</v>
      </c>
      <c r="K19" s="119">
        <v>5065</v>
      </c>
      <c r="L19" s="119">
        <v>518</v>
      </c>
      <c r="M19" s="120">
        <v>588</v>
      </c>
    </row>
    <row r="20" spans="1:27" x14ac:dyDescent="0.25">
      <c r="A20" s="114" t="s">
        <v>12</v>
      </c>
      <c r="B20" s="118"/>
      <c r="C20" s="119"/>
      <c r="D20" s="119"/>
      <c r="E20" s="119"/>
      <c r="F20" s="119"/>
      <c r="G20" s="119"/>
      <c r="H20" s="119">
        <v>18202</v>
      </c>
      <c r="I20" s="119">
        <v>14187</v>
      </c>
      <c r="J20" s="119">
        <v>6314</v>
      </c>
      <c r="K20" s="119">
        <v>6980</v>
      </c>
      <c r="L20" s="119">
        <v>560</v>
      </c>
      <c r="M20" s="120">
        <v>839</v>
      </c>
    </row>
    <row r="21" spans="1:27" x14ac:dyDescent="0.25">
      <c r="A21" s="114" t="s">
        <v>13</v>
      </c>
      <c r="B21" s="121">
        <v>253</v>
      </c>
      <c r="C21" s="122">
        <v>276</v>
      </c>
      <c r="D21" s="122">
        <v>459</v>
      </c>
      <c r="E21" s="122">
        <v>362</v>
      </c>
      <c r="F21" s="122">
        <v>292</v>
      </c>
      <c r="G21" s="122">
        <v>467</v>
      </c>
      <c r="H21" s="122">
        <v>9113</v>
      </c>
      <c r="I21" s="122">
        <v>9400</v>
      </c>
      <c r="J21" s="122">
        <v>980</v>
      </c>
      <c r="K21" s="122">
        <v>1072</v>
      </c>
      <c r="L21" s="122">
        <v>386</v>
      </c>
      <c r="M21" s="123">
        <v>1766</v>
      </c>
    </row>
    <row r="23" spans="1:27" ht="15" customHeight="1" thickBot="1" x14ac:dyDescent="0.3"/>
    <row r="24" spans="1:27" x14ac:dyDescent="0.25">
      <c r="H24" s="335" t="s">
        <v>17</v>
      </c>
      <c r="I24" s="335"/>
      <c r="J24" s="335" t="s">
        <v>18</v>
      </c>
      <c r="K24" s="335"/>
      <c r="L24" s="335" t="s">
        <v>53</v>
      </c>
      <c r="M24" s="335"/>
      <c r="O24" s="326" t="s">
        <v>17</v>
      </c>
      <c r="P24" s="327"/>
      <c r="Q24" s="327"/>
      <c r="R24" s="327"/>
      <c r="S24" s="330"/>
      <c r="T24" s="326" t="s">
        <v>18</v>
      </c>
      <c r="U24" s="327"/>
      <c r="V24" s="327"/>
      <c r="W24" s="330"/>
      <c r="X24" s="326" t="s">
        <v>53</v>
      </c>
      <c r="Y24" s="327"/>
      <c r="Z24" s="327"/>
      <c r="AA24" s="330"/>
    </row>
    <row r="25" spans="1:27" ht="15.75" thickBot="1" x14ac:dyDescent="0.3">
      <c r="B25" s="114">
        <v>1</v>
      </c>
      <c r="C25" s="114">
        <v>2</v>
      </c>
      <c r="D25" s="114">
        <v>3</v>
      </c>
      <c r="E25" s="114">
        <v>4</v>
      </c>
      <c r="F25" s="114">
        <v>5</v>
      </c>
      <c r="G25" s="114">
        <v>6</v>
      </c>
      <c r="H25" s="114">
        <v>7</v>
      </c>
      <c r="I25" s="114">
        <v>8</v>
      </c>
      <c r="J25" s="114">
        <v>9</v>
      </c>
      <c r="K25" s="114">
        <v>10</v>
      </c>
      <c r="L25" s="114">
        <v>11</v>
      </c>
      <c r="M25" s="114">
        <v>12</v>
      </c>
      <c r="O25" s="129"/>
      <c r="P25" s="128" t="s">
        <v>77</v>
      </c>
      <c r="Q25" s="128" t="s">
        <v>78</v>
      </c>
      <c r="R25" s="128" t="s">
        <v>22</v>
      </c>
      <c r="S25" s="130" t="s">
        <v>79</v>
      </c>
      <c r="T25" s="129" t="s">
        <v>77</v>
      </c>
      <c r="U25" s="128" t="s">
        <v>78</v>
      </c>
      <c r="V25" s="128" t="s">
        <v>22</v>
      </c>
      <c r="W25" s="130" t="s">
        <v>79</v>
      </c>
      <c r="X25" s="129" t="s">
        <v>77</v>
      </c>
      <c r="Y25" s="128" t="s">
        <v>78</v>
      </c>
      <c r="Z25" s="128" t="s">
        <v>22</v>
      </c>
      <c r="AA25" s="130" t="s">
        <v>79</v>
      </c>
    </row>
    <row r="26" spans="1:27" x14ac:dyDescent="0.25">
      <c r="A26" s="114" t="s">
        <v>6</v>
      </c>
      <c r="B26" s="125"/>
      <c r="C26" s="90"/>
      <c r="D26" s="90"/>
      <c r="E26" s="90"/>
      <c r="F26" s="90"/>
      <c r="G26" s="90"/>
      <c r="H26" s="335" t="s">
        <v>94</v>
      </c>
      <c r="I26" s="335"/>
      <c r="J26" s="335"/>
      <c r="K26" s="335"/>
      <c r="L26" s="335"/>
      <c r="M26" s="335"/>
      <c r="O26" s="102" t="s">
        <v>94</v>
      </c>
      <c r="P26" s="43">
        <v>9364</v>
      </c>
      <c r="Q26" s="43">
        <v>8536</v>
      </c>
      <c r="R26" s="44">
        <f t="shared" ref="R26:R33" si="0">AVERAGE(P26:Q26)</f>
        <v>8950</v>
      </c>
      <c r="S26" s="140">
        <f>R26/$R$34</f>
        <v>27.370030581039757</v>
      </c>
      <c r="T26" s="42">
        <v>1754</v>
      </c>
      <c r="U26" s="43">
        <v>2018</v>
      </c>
      <c r="V26" s="44">
        <f>AVERAGE(T26:U26)</f>
        <v>1886</v>
      </c>
      <c r="W26" s="140">
        <f>V26/$R$34</f>
        <v>5.7675840978593271</v>
      </c>
      <c r="X26" s="42">
        <v>213</v>
      </c>
      <c r="Y26" s="43">
        <v>228</v>
      </c>
      <c r="Z26" s="44">
        <f>AVERAGE(X26:Y26)</f>
        <v>220.5</v>
      </c>
      <c r="AA26" s="132">
        <f>Z26/$R$34</f>
        <v>0.67431192660550454</v>
      </c>
    </row>
    <row r="27" spans="1:27" x14ac:dyDescent="0.25">
      <c r="A27" s="114" t="s">
        <v>7</v>
      </c>
      <c r="B27" s="126"/>
      <c r="C27" s="72"/>
      <c r="D27" s="72"/>
      <c r="E27" s="72"/>
      <c r="F27" s="72"/>
      <c r="G27" s="72"/>
      <c r="H27" s="335" t="s">
        <v>95</v>
      </c>
      <c r="I27" s="335"/>
      <c r="J27" s="335"/>
      <c r="K27" s="335"/>
      <c r="L27" s="335"/>
      <c r="M27" s="335"/>
      <c r="O27" s="107" t="s">
        <v>95</v>
      </c>
      <c r="P27" s="24">
        <v>1625</v>
      </c>
      <c r="Q27" s="24">
        <v>5165</v>
      </c>
      <c r="R27" s="25">
        <f t="shared" si="0"/>
        <v>3395</v>
      </c>
      <c r="S27" s="141">
        <f>R27/$R$34</f>
        <v>10.382262996941895</v>
      </c>
      <c r="T27" s="75">
        <v>938</v>
      </c>
      <c r="U27" s="24">
        <v>755</v>
      </c>
      <c r="V27" s="25">
        <f t="shared" ref="V27:V33" si="1">AVERAGE(T27:U27)</f>
        <v>846.5</v>
      </c>
      <c r="W27" s="141">
        <f t="shared" ref="W27:W33" si="2">V27/$R$34</f>
        <v>2.5886850152905199</v>
      </c>
      <c r="X27" s="75">
        <v>351</v>
      </c>
      <c r="Y27" s="24">
        <v>252</v>
      </c>
      <c r="Z27" s="25">
        <f t="shared" ref="Z27:Z29" si="3">AVERAGE(X27:Y27)</f>
        <v>301.5</v>
      </c>
      <c r="AA27" s="96">
        <f>Z27/$R$34</f>
        <v>0.92201834862385323</v>
      </c>
    </row>
    <row r="28" spans="1:27" x14ac:dyDescent="0.25">
      <c r="A28" s="114" t="s">
        <v>8</v>
      </c>
      <c r="B28" s="126"/>
      <c r="C28" s="72"/>
      <c r="D28" s="72"/>
      <c r="E28" s="72"/>
      <c r="F28" s="72"/>
      <c r="G28" s="72"/>
      <c r="H28" s="335" t="s">
        <v>96</v>
      </c>
      <c r="I28" s="335"/>
      <c r="J28" s="335"/>
      <c r="K28" s="335"/>
      <c r="L28" s="335"/>
      <c r="M28" s="335"/>
      <c r="O28" s="107" t="s">
        <v>96</v>
      </c>
      <c r="P28" s="24">
        <v>2806</v>
      </c>
      <c r="Q28" s="24">
        <v>2734</v>
      </c>
      <c r="R28" s="25">
        <f t="shared" si="0"/>
        <v>2770</v>
      </c>
      <c r="S28" s="141">
        <f>R28/$R$34</f>
        <v>8.4709480122324159</v>
      </c>
      <c r="T28" s="75">
        <v>687</v>
      </c>
      <c r="U28" s="24">
        <v>573</v>
      </c>
      <c r="V28" s="25">
        <f t="shared" si="1"/>
        <v>630</v>
      </c>
      <c r="W28" s="141">
        <f t="shared" si="2"/>
        <v>1.926605504587156</v>
      </c>
      <c r="X28" s="75">
        <v>332</v>
      </c>
      <c r="Y28" s="24">
        <v>423</v>
      </c>
      <c r="Z28" s="25">
        <f t="shared" si="3"/>
        <v>377.5</v>
      </c>
      <c r="AA28" s="96">
        <f>Z28/$R$34</f>
        <v>1.154434250764526</v>
      </c>
    </row>
    <row r="29" spans="1:27" x14ac:dyDescent="0.25">
      <c r="A29" s="114" t="s">
        <v>9</v>
      </c>
      <c r="B29" s="126"/>
      <c r="C29" s="72"/>
      <c r="D29" s="72"/>
      <c r="E29" s="72"/>
      <c r="F29" s="72"/>
      <c r="G29" s="72"/>
      <c r="H29" s="335" t="s">
        <v>97</v>
      </c>
      <c r="I29" s="335"/>
      <c r="J29" s="335"/>
      <c r="K29" s="335"/>
      <c r="L29" s="335"/>
      <c r="M29" s="335"/>
      <c r="O29" s="107" t="s">
        <v>97</v>
      </c>
      <c r="P29" s="24">
        <v>21265</v>
      </c>
      <c r="Q29" s="24">
        <v>19069</v>
      </c>
      <c r="R29" s="25">
        <f t="shared" si="0"/>
        <v>20167</v>
      </c>
      <c r="S29" s="141">
        <f>R29/$R$34</f>
        <v>61.672782874617738</v>
      </c>
      <c r="T29" s="75">
        <v>6182</v>
      </c>
      <c r="U29" s="24">
        <v>5219</v>
      </c>
      <c r="V29" s="25">
        <f t="shared" si="1"/>
        <v>5700.5</v>
      </c>
      <c r="W29" s="141">
        <f t="shared" si="2"/>
        <v>17.432721712538225</v>
      </c>
      <c r="X29" s="75">
        <v>327</v>
      </c>
      <c r="Y29" s="24">
        <v>544</v>
      </c>
      <c r="Z29" s="25">
        <f t="shared" si="3"/>
        <v>435.5</v>
      </c>
      <c r="AA29" s="96">
        <f>Z29/$R$34</f>
        <v>1.3318042813455657</v>
      </c>
    </row>
    <row r="30" spans="1:27" x14ac:dyDescent="0.25">
      <c r="A30" s="114" t="s">
        <v>10</v>
      </c>
      <c r="B30" s="126"/>
      <c r="C30" s="72"/>
      <c r="D30" s="72"/>
      <c r="E30" s="72"/>
      <c r="F30" s="72"/>
      <c r="G30" s="72"/>
      <c r="H30" s="335" t="s">
        <v>98</v>
      </c>
      <c r="I30" s="335"/>
      <c r="J30" s="335"/>
      <c r="K30" s="335"/>
      <c r="L30" s="335"/>
      <c r="M30" s="335"/>
      <c r="O30" s="107" t="s">
        <v>98</v>
      </c>
      <c r="P30" s="24">
        <v>7848</v>
      </c>
      <c r="Q30" s="24">
        <v>7684</v>
      </c>
      <c r="R30" s="25">
        <f t="shared" si="0"/>
        <v>7766</v>
      </c>
      <c r="S30" s="141">
        <f t="shared" ref="S30:S34" si="4">R30/$R$34</f>
        <v>23.749235474006117</v>
      </c>
      <c r="T30" s="75">
        <v>2740</v>
      </c>
      <c r="U30" s="24">
        <v>3147</v>
      </c>
      <c r="V30" s="25">
        <f t="shared" si="1"/>
        <v>2943.5</v>
      </c>
      <c r="W30" s="141">
        <f t="shared" si="2"/>
        <v>9.0015290519877684</v>
      </c>
      <c r="X30" s="75">
        <v>430</v>
      </c>
      <c r="Y30" s="24">
        <v>328</v>
      </c>
      <c r="Z30" s="25">
        <f t="shared" ref="Z30:Z32" si="5">AVERAGE(X30:Y30)</f>
        <v>379</v>
      </c>
      <c r="AA30" s="96">
        <f t="shared" ref="AA30:AA32" si="6">Z30/$R$34</f>
        <v>1.1590214067278288</v>
      </c>
    </row>
    <row r="31" spans="1:27" x14ac:dyDescent="0.25">
      <c r="A31" s="114" t="s">
        <v>11</v>
      </c>
      <c r="B31" s="126"/>
      <c r="C31" s="72"/>
      <c r="D31" s="72"/>
      <c r="E31" s="72"/>
      <c r="F31" s="72"/>
      <c r="G31" s="72"/>
      <c r="H31" s="335" t="s">
        <v>99</v>
      </c>
      <c r="I31" s="335"/>
      <c r="J31" s="335"/>
      <c r="K31" s="335"/>
      <c r="L31" s="335"/>
      <c r="M31" s="335"/>
      <c r="O31" s="107" t="s">
        <v>99</v>
      </c>
      <c r="P31" s="24">
        <v>11931</v>
      </c>
      <c r="Q31" s="24">
        <v>11925</v>
      </c>
      <c r="R31" s="25">
        <f t="shared" si="0"/>
        <v>11928</v>
      </c>
      <c r="S31" s="141">
        <f t="shared" si="4"/>
        <v>36.477064220183486</v>
      </c>
      <c r="T31" s="75">
        <v>4479</v>
      </c>
      <c r="U31" s="24">
        <v>5065</v>
      </c>
      <c r="V31" s="25">
        <f t="shared" si="1"/>
        <v>4772</v>
      </c>
      <c r="W31" s="141">
        <f t="shared" si="2"/>
        <v>14.593272171253822</v>
      </c>
      <c r="X31" s="75">
        <v>518</v>
      </c>
      <c r="Y31" s="24">
        <v>588</v>
      </c>
      <c r="Z31" s="25">
        <f t="shared" si="5"/>
        <v>553</v>
      </c>
      <c r="AA31" s="96">
        <f t="shared" si="6"/>
        <v>1.691131498470948</v>
      </c>
    </row>
    <row r="32" spans="1:27" x14ac:dyDescent="0.25">
      <c r="A32" s="114" t="s">
        <v>12</v>
      </c>
      <c r="B32" s="118"/>
      <c r="C32" s="119"/>
      <c r="D32" s="119"/>
      <c r="E32" s="119"/>
      <c r="F32" s="119"/>
      <c r="G32" s="119"/>
      <c r="H32" s="335" t="s">
        <v>100</v>
      </c>
      <c r="I32" s="335"/>
      <c r="J32" s="335"/>
      <c r="K32" s="335"/>
      <c r="L32" s="335"/>
      <c r="M32" s="335"/>
      <c r="O32" s="107" t="s">
        <v>100</v>
      </c>
      <c r="P32" s="24">
        <v>18202</v>
      </c>
      <c r="Q32" s="24">
        <v>14187</v>
      </c>
      <c r="R32" s="25">
        <f t="shared" si="0"/>
        <v>16194.5</v>
      </c>
      <c r="S32" s="141">
        <f t="shared" si="4"/>
        <v>49.524464831804281</v>
      </c>
      <c r="T32" s="75">
        <v>6314</v>
      </c>
      <c r="U32" s="24">
        <v>6980</v>
      </c>
      <c r="V32" s="25">
        <f t="shared" si="1"/>
        <v>6647</v>
      </c>
      <c r="W32" s="141">
        <f t="shared" si="2"/>
        <v>20.327217125382262</v>
      </c>
      <c r="X32" s="75">
        <v>560</v>
      </c>
      <c r="Y32" s="24">
        <v>839</v>
      </c>
      <c r="Z32" s="25">
        <f t="shared" si="5"/>
        <v>699.5</v>
      </c>
      <c r="AA32" s="96">
        <f t="shared" si="6"/>
        <v>2.1391437308868499</v>
      </c>
    </row>
    <row r="33" spans="1:27" x14ac:dyDescent="0.25">
      <c r="A33" s="114" t="s">
        <v>13</v>
      </c>
      <c r="B33" s="335" t="s">
        <v>24</v>
      </c>
      <c r="C33" s="335"/>
      <c r="D33" s="335"/>
      <c r="E33" s="335" t="s">
        <v>25</v>
      </c>
      <c r="F33" s="335"/>
      <c r="G33" s="335"/>
      <c r="H33" s="335" t="s">
        <v>101</v>
      </c>
      <c r="I33" s="335"/>
      <c r="J33" s="335"/>
      <c r="K33" s="335"/>
      <c r="L33" s="335"/>
      <c r="M33" s="335"/>
      <c r="O33" s="107" t="s">
        <v>101</v>
      </c>
      <c r="P33" s="24">
        <v>9113</v>
      </c>
      <c r="Q33" s="24">
        <v>9400</v>
      </c>
      <c r="R33" s="25">
        <f t="shared" si="0"/>
        <v>9256.5</v>
      </c>
      <c r="S33" s="141">
        <f>R33/$R$34</f>
        <v>28.307339449541285</v>
      </c>
      <c r="T33" s="75">
        <v>980</v>
      </c>
      <c r="U33" s="24">
        <v>1072</v>
      </c>
      <c r="V33" s="25">
        <f t="shared" si="1"/>
        <v>1026</v>
      </c>
      <c r="W33" s="141">
        <f t="shared" si="2"/>
        <v>3.1376146788990824</v>
      </c>
      <c r="X33" s="75">
        <v>386</v>
      </c>
      <c r="Y33" s="40">
        <v>1766</v>
      </c>
      <c r="Z33" s="75">
        <v>386</v>
      </c>
      <c r="AA33" s="96">
        <f>Z33/$R$34</f>
        <v>1.180428134556575</v>
      </c>
    </row>
    <row r="34" spans="1:27" x14ac:dyDescent="0.25">
      <c r="O34" s="107" t="s">
        <v>24</v>
      </c>
      <c r="P34" s="24">
        <v>362</v>
      </c>
      <c r="Q34" s="24">
        <v>292</v>
      </c>
      <c r="R34" s="25">
        <f>AVERAGE(P34:Q34)</f>
        <v>327</v>
      </c>
      <c r="S34" s="96">
        <f t="shared" si="4"/>
        <v>1</v>
      </c>
      <c r="T34" s="75"/>
      <c r="U34" s="24"/>
      <c r="V34" s="25"/>
      <c r="W34" s="96"/>
      <c r="X34" s="75"/>
      <c r="Y34" s="24"/>
      <c r="Z34" s="25"/>
      <c r="AA34" s="96"/>
    </row>
    <row r="35" spans="1:27" ht="15.75" thickBot="1" x14ac:dyDescent="0.3">
      <c r="O35" s="103" t="s">
        <v>25</v>
      </c>
      <c r="P35" s="26">
        <v>253</v>
      </c>
      <c r="Q35" s="26">
        <v>276</v>
      </c>
      <c r="R35" s="98">
        <f>AVERAGE(P35:Q35)</f>
        <v>264.5</v>
      </c>
      <c r="S35" s="110">
        <f>R35/$R$34</f>
        <v>0.80886850152905199</v>
      </c>
      <c r="T35" s="77"/>
      <c r="U35" s="26"/>
      <c r="V35" s="98"/>
      <c r="W35" s="110"/>
      <c r="X35" s="77"/>
      <c r="Y35" s="26"/>
      <c r="Z35" s="98"/>
      <c r="AA35" s="110"/>
    </row>
  </sheetData>
  <mergeCells count="16">
    <mergeCell ref="O24:S24"/>
    <mergeCell ref="T24:W24"/>
    <mergeCell ref="X24:AA24"/>
    <mergeCell ref="H26:M26"/>
    <mergeCell ref="H27:M27"/>
    <mergeCell ref="H28:M28"/>
    <mergeCell ref="H29:M29"/>
    <mergeCell ref="H24:I24"/>
    <mergeCell ref="J24:K24"/>
    <mergeCell ref="L24:M24"/>
    <mergeCell ref="B33:D33"/>
    <mergeCell ref="E33:G33"/>
    <mergeCell ref="H30:M30"/>
    <mergeCell ref="H31:M31"/>
    <mergeCell ref="H32:M32"/>
    <mergeCell ref="H33:M3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A36"/>
  <sheetViews>
    <sheetView topLeftCell="I16" workbookViewId="0">
      <selection activeCell="A24" sqref="A24:AA36"/>
    </sheetView>
  </sheetViews>
  <sheetFormatPr defaultRowHeight="15" x14ac:dyDescent="0.25"/>
  <sheetData>
    <row r="3" spans="1:13" x14ac:dyDescent="0.25">
      <c r="A3" s="143" t="s">
        <v>0</v>
      </c>
      <c r="B3" s="142"/>
      <c r="C3" s="142"/>
      <c r="D3" s="143" t="s">
        <v>1</v>
      </c>
      <c r="E3" s="142"/>
      <c r="F3" s="142"/>
      <c r="G3" s="142"/>
      <c r="H3" s="142"/>
      <c r="I3" s="142"/>
      <c r="J3" s="142"/>
      <c r="K3" s="143" t="s">
        <v>102</v>
      </c>
      <c r="L3" s="142"/>
      <c r="M3" s="142"/>
    </row>
    <row r="4" spans="1:13" x14ac:dyDescent="0.25">
      <c r="A4" s="143" t="s">
        <v>2</v>
      </c>
      <c r="B4" s="142"/>
      <c r="C4" s="142"/>
      <c r="D4" s="142"/>
      <c r="E4" s="142"/>
      <c r="F4" s="142"/>
      <c r="G4" s="142"/>
      <c r="H4" s="142"/>
      <c r="I4" s="143" t="s">
        <v>90</v>
      </c>
      <c r="J4" s="142"/>
      <c r="K4" s="143" t="s">
        <v>103</v>
      </c>
      <c r="L4" s="142"/>
      <c r="M4" s="142"/>
    </row>
    <row r="5" spans="1:13" x14ac:dyDescent="0.25">
      <c r="A5" s="143" t="s">
        <v>92</v>
      </c>
      <c r="B5" s="142"/>
      <c r="C5" s="142"/>
      <c r="D5" s="142"/>
      <c r="E5" s="142"/>
      <c r="F5" s="142"/>
      <c r="G5" s="142"/>
      <c r="H5" s="142"/>
      <c r="I5" s="142"/>
      <c r="J5" s="142"/>
      <c r="K5" s="142"/>
      <c r="L5" s="142"/>
      <c r="M5" s="142"/>
    </row>
    <row r="6" spans="1:13" x14ac:dyDescent="0.25">
      <c r="A6" s="143" t="s">
        <v>51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</row>
    <row r="7" spans="1:13" x14ac:dyDescent="0.25">
      <c r="A7" s="143" t="s">
        <v>104</v>
      </c>
      <c r="B7" s="142"/>
      <c r="C7" s="142"/>
      <c r="D7" s="142"/>
      <c r="E7" s="142"/>
      <c r="F7" s="142"/>
      <c r="G7" s="142"/>
      <c r="H7" s="142"/>
      <c r="I7" s="142"/>
      <c r="J7" s="142"/>
      <c r="K7" s="142"/>
      <c r="L7" s="142"/>
      <c r="M7" s="142"/>
    </row>
    <row r="8" spans="1:13" x14ac:dyDescent="0.25">
      <c r="A8" s="143" t="s">
        <v>4</v>
      </c>
      <c r="B8" s="142"/>
      <c r="C8" s="142"/>
      <c r="D8" s="142"/>
      <c r="E8" s="142"/>
      <c r="F8" s="142"/>
      <c r="G8" s="142"/>
      <c r="H8" s="142"/>
      <c r="I8" s="142"/>
      <c r="J8" s="142"/>
      <c r="K8" s="142"/>
      <c r="L8" s="142"/>
      <c r="M8" s="142"/>
    </row>
    <row r="12" spans="1:13" x14ac:dyDescent="0.25">
      <c r="A12" s="142"/>
      <c r="B12" s="142" t="s">
        <v>5</v>
      </c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</row>
    <row r="13" spans="1:13" x14ac:dyDescent="0.25">
      <c r="A13" s="142"/>
      <c r="B13" s="144">
        <v>1</v>
      </c>
      <c r="C13" s="144">
        <v>2</v>
      </c>
      <c r="D13" s="144">
        <v>3</v>
      </c>
      <c r="E13" s="144">
        <v>4</v>
      </c>
      <c r="F13" s="144">
        <v>5</v>
      </c>
      <c r="G13" s="144">
        <v>6</v>
      </c>
      <c r="H13" s="144">
        <v>7</v>
      </c>
      <c r="I13" s="144">
        <v>8</v>
      </c>
      <c r="J13" s="144">
        <v>9</v>
      </c>
      <c r="K13" s="144">
        <v>10</v>
      </c>
      <c r="L13" s="144">
        <v>11</v>
      </c>
      <c r="M13" s="144">
        <v>12</v>
      </c>
    </row>
    <row r="14" spans="1:13" x14ac:dyDescent="0.25">
      <c r="A14" s="144" t="s">
        <v>6</v>
      </c>
      <c r="B14" s="145"/>
      <c r="C14" s="146"/>
      <c r="D14" s="146"/>
      <c r="E14" s="146"/>
      <c r="F14" s="146"/>
      <c r="G14" s="146"/>
      <c r="H14" s="146">
        <v>759</v>
      </c>
      <c r="I14" s="146">
        <v>615</v>
      </c>
      <c r="J14" s="146">
        <v>623</v>
      </c>
      <c r="K14" s="146">
        <v>686</v>
      </c>
      <c r="L14" s="146">
        <v>210</v>
      </c>
      <c r="M14" s="147">
        <v>229</v>
      </c>
    </row>
    <row r="15" spans="1:13" x14ac:dyDescent="0.25">
      <c r="A15" s="144" t="s">
        <v>7</v>
      </c>
      <c r="B15" s="148"/>
      <c r="C15" s="149"/>
      <c r="D15" s="149"/>
      <c r="E15" s="149"/>
      <c r="F15" s="149"/>
      <c r="G15" s="149"/>
      <c r="H15" s="149">
        <v>2609</v>
      </c>
      <c r="I15" s="149">
        <v>8104</v>
      </c>
      <c r="J15" s="149">
        <v>1174</v>
      </c>
      <c r="K15" s="149">
        <v>708</v>
      </c>
      <c r="L15" s="149">
        <v>294</v>
      </c>
      <c r="M15" s="150">
        <v>253</v>
      </c>
    </row>
    <row r="16" spans="1:13" x14ac:dyDescent="0.25">
      <c r="A16" s="144" t="s">
        <v>8</v>
      </c>
      <c r="B16" s="148"/>
      <c r="C16" s="149"/>
      <c r="D16" s="149"/>
      <c r="E16" s="149"/>
      <c r="F16" s="149"/>
      <c r="G16" s="149"/>
      <c r="H16" s="149">
        <v>1620</v>
      </c>
      <c r="I16" s="149">
        <v>2005</v>
      </c>
      <c r="J16" s="149">
        <v>583</v>
      </c>
      <c r="K16" s="149">
        <v>544</v>
      </c>
      <c r="L16" s="149">
        <v>338</v>
      </c>
      <c r="M16" s="150">
        <v>420</v>
      </c>
    </row>
    <row r="17" spans="1:27" x14ac:dyDescent="0.25">
      <c r="A17" s="144" t="s">
        <v>9</v>
      </c>
      <c r="B17" s="148"/>
      <c r="C17" s="149"/>
      <c r="D17" s="149"/>
      <c r="E17" s="149"/>
      <c r="F17" s="149"/>
      <c r="G17" s="149"/>
      <c r="H17" s="149">
        <v>4576</v>
      </c>
      <c r="I17" s="149">
        <v>3814</v>
      </c>
      <c r="J17" s="149">
        <v>1643</v>
      </c>
      <c r="K17" s="149">
        <v>2134</v>
      </c>
      <c r="L17" s="149">
        <v>376</v>
      </c>
      <c r="M17" s="150">
        <v>602</v>
      </c>
    </row>
    <row r="18" spans="1:27" x14ac:dyDescent="0.25">
      <c r="A18" s="144" t="s">
        <v>10</v>
      </c>
      <c r="B18" s="148"/>
      <c r="C18" s="149"/>
      <c r="D18" s="149"/>
      <c r="E18" s="149"/>
      <c r="F18" s="149"/>
      <c r="G18" s="149"/>
      <c r="H18" s="149">
        <v>4621</v>
      </c>
      <c r="I18" s="149">
        <v>4534</v>
      </c>
      <c r="J18" s="149">
        <v>2640</v>
      </c>
      <c r="K18" s="149">
        <v>2464</v>
      </c>
      <c r="L18" s="149">
        <v>436</v>
      </c>
      <c r="M18" s="150">
        <v>330</v>
      </c>
    </row>
    <row r="19" spans="1:27" x14ac:dyDescent="0.25">
      <c r="A19" s="144" t="s">
        <v>11</v>
      </c>
      <c r="B19" s="148"/>
      <c r="C19" s="149"/>
      <c r="D19" s="149"/>
      <c r="E19" s="149"/>
      <c r="F19" s="149"/>
      <c r="G19" s="149"/>
      <c r="H19" s="149">
        <v>2735</v>
      </c>
      <c r="I19" s="149">
        <v>2577</v>
      </c>
      <c r="J19" s="149">
        <v>1272</v>
      </c>
      <c r="K19" s="149">
        <v>1180</v>
      </c>
      <c r="L19" s="149">
        <v>521</v>
      </c>
      <c r="M19" s="150">
        <v>566</v>
      </c>
    </row>
    <row r="20" spans="1:27" x14ac:dyDescent="0.25">
      <c r="A20" s="144" t="s">
        <v>12</v>
      </c>
      <c r="B20" s="148"/>
      <c r="C20" s="149"/>
      <c r="D20" s="149"/>
      <c r="E20" s="149"/>
      <c r="F20" s="149"/>
      <c r="G20" s="149"/>
      <c r="H20" s="149">
        <v>14850</v>
      </c>
      <c r="I20" s="149">
        <v>11727</v>
      </c>
      <c r="J20" s="149">
        <v>6101</v>
      </c>
      <c r="K20" s="149">
        <v>6109</v>
      </c>
      <c r="L20" s="149">
        <v>795</v>
      </c>
      <c r="M20" s="150">
        <v>1069</v>
      </c>
    </row>
    <row r="21" spans="1:27" x14ac:dyDescent="0.25">
      <c r="A21" s="144" t="s">
        <v>13</v>
      </c>
      <c r="B21" s="151">
        <v>268</v>
      </c>
      <c r="C21" s="152">
        <v>288</v>
      </c>
      <c r="D21" s="152">
        <v>464</v>
      </c>
      <c r="E21" s="152">
        <v>370</v>
      </c>
      <c r="F21" s="152">
        <v>308</v>
      </c>
      <c r="G21" s="152">
        <v>468</v>
      </c>
      <c r="H21" s="152">
        <v>5257</v>
      </c>
      <c r="I21" s="152">
        <v>5381</v>
      </c>
      <c r="J21" s="152">
        <v>1650</v>
      </c>
      <c r="K21" s="152">
        <v>1861</v>
      </c>
      <c r="L21" s="152">
        <v>397</v>
      </c>
      <c r="M21" s="153">
        <v>1362</v>
      </c>
    </row>
    <row r="23" spans="1:27" ht="15.75" thickBot="1" x14ac:dyDescent="0.3"/>
    <row r="24" spans="1:27" s="142" customFormat="1" x14ac:dyDescent="0.25">
      <c r="H24" s="335" t="s">
        <v>17</v>
      </c>
      <c r="I24" s="335"/>
      <c r="J24" s="335" t="s">
        <v>18</v>
      </c>
      <c r="K24" s="335"/>
      <c r="L24" s="335" t="s">
        <v>53</v>
      </c>
      <c r="M24" s="335"/>
      <c r="O24" s="326" t="s">
        <v>17</v>
      </c>
      <c r="P24" s="327"/>
      <c r="Q24" s="327"/>
      <c r="R24" s="327"/>
      <c r="S24" s="330"/>
      <c r="T24" s="326" t="s">
        <v>18</v>
      </c>
      <c r="U24" s="327"/>
      <c r="V24" s="327"/>
      <c r="W24" s="330"/>
      <c r="X24" s="326" t="s">
        <v>53</v>
      </c>
      <c r="Y24" s="327"/>
      <c r="Z24" s="327"/>
      <c r="AA24" s="330"/>
    </row>
    <row r="25" spans="1:27" s="142" customFormat="1" ht="15.75" thickBot="1" x14ac:dyDescent="0.3">
      <c r="B25" s="144">
        <v>1</v>
      </c>
      <c r="C25" s="144">
        <v>2</v>
      </c>
      <c r="D25" s="144">
        <v>3</v>
      </c>
      <c r="E25" s="144">
        <v>4</v>
      </c>
      <c r="F25" s="144">
        <v>5</v>
      </c>
      <c r="G25" s="144">
        <v>6</v>
      </c>
      <c r="H25" s="144">
        <v>7</v>
      </c>
      <c r="I25" s="144">
        <v>8</v>
      </c>
      <c r="J25" s="144">
        <v>9</v>
      </c>
      <c r="K25" s="144">
        <v>10</v>
      </c>
      <c r="L25" s="144">
        <v>11</v>
      </c>
      <c r="M25" s="144">
        <v>12</v>
      </c>
      <c r="O25" s="129"/>
      <c r="P25" s="128" t="s">
        <v>77</v>
      </c>
      <c r="Q25" s="128" t="s">
        <v>78</v>
      </c>
      <c r="R25" s="128" t="s">
        <v>22</v>
      </c>
      <c r="S25" s="130" t="s">
        <v>79</v>
      </c>
      <c r="T25" s="129" t="s">
        <v>77</v>
      </c>
      <c r="U25" s="128" t="s">
        <v>78</v>
      </c>
      <c r="V25" s="128" t="s">
        <v>22</v>
      </c>
      <c r="W25" s="130" t="s">
        <v>79</v>
      </c>
      <c r="X25" s="129" t="s">
        <v>77</v>
      </c>
      <c r="Y25" s="128" t="s">
        <v>78</v>
      </c>
      <c r="Z25" s="128" t="s">
        <v>22</v>
      </c>
      <c r="AA25" s="130" t="s">
        <v>79</v>
      </c>
    </row>
    <row r="26" spans="1:27" s="142" customFormat="1" x14ac:dyDescent="0.25">
      <c r="A26" s="144" t="s">
        <v>6</v>
      </c>
      <c r="B26" s="125"/>
      <c r="C26" s="90"/>
      <c r="D26" s="90"/>
      <c r="E26" s="90"/>
      <c r="F26" s="90"/>
      <c r="G26" s="90"/>
      <c r="H26" s="335" t="s">
        <v>94</v>
      </c>
      <c r="I26" s="335"/>
      <c r="J26" s="335"/>
      <c r="K26" s="335"/>
      <c r="L26" s="335"/>
      <c r="M26" s="335"/>
      <c r="O26" s="102" t="s">
        <v>94</v>
      </c>
      <c r="P26" s="43">
        <v>759</v>
      </c>
      <c r="Q26" s="43">
        <v>615</v>
      </c>
      <c r="R26" s="44">
        <f t="shared" ref="R26:R33" si="0">AVERAGE(P26:Q26)</f>
        <v>687</v>
      </c>
      <c r="S26" s="140">
        <f>R26/$R$34</f>
        <v>2.0265486725663715</v>
      </c>
      <c r="T26" s="47">
        <v>623</v>
      </c>
      <c r="U26" s="43">
        <v>686</v>
      </c>
      <c r="V26" s="44">
        <f>AVERAGE(T26:U26)</f>
        <v>654.5</v>
      </c>
      <c r="W26" s="154">
        <f>V26/$R$34</f>
        <v>1.9306784660766962</v>
      </c>
      <c r="X26" s="42">
        <v>210</v>
      </c>
      <c r="Y26" s="43">
        <v>229</v>
      </c>
      <c r="Z26" s="44">
        <f>AVERAGE(X26:Y26)</f>
        <v>219.5</v>
      </c>
      <c r="AA26" s="132">
        <f>Z26/$R$34</f>
        <v>0.64749262536873153</v>
      </c>
    </row>
    <row r="27" spans="1:27" s="142" customFormat="1" x14ac:dyDescent="0.25">
      <c r="A27" s="144" t="s">
        <v>7</v>
      </c>
      <c r="B27" s="126"/>
      <c r="C27" s="72"/>
      <c r="D27" s="72"/>
      <c r="E27" s="72"/>
      <c r="F27" s="72"/>
      <c r="G27" s="72"/>
      <c r="H27" s="335" t="s">
        <v>95</v>
      </c>
      <c r="I27" s="335"/>
      <c r="J27" s="335"/>
      <c r="K27" s="335"/>
      <c r="L27" s="335"/>
      <c r="M27" s="335"/>
      <c r="O27" s="107" t="s">
        <v>95</v>
      </c>
      <c r="P27" s="24">
        <v>2609</v>
      </c>
      <c r="Q27" s="24">
        <v>8104</v>
      </c>
      <c r="R27" s="25">
        <f t="shared" si="0"/>
        <v>5356.5</v>
      </c>
      <c r="S27" s="141">
        <f>R27/$R$34</f>
        <v>15.800884955752212</v>
      </c>
      <c r="T27" s="48">
        <v>1174</v>
      </c>
      <c r="U27" s="24">
        <v>708</v>
      </c>
      <c r="V27" s="25">
        <f t="shared" ref="V27:V33" si="1">AVERAGE(T27:U27)</f>
        <v>941</v>
      </c>
      <c r="W27" s="155">
        <f t="shared" ref="W27:W33" si="2">V27/$R$34</f>
        <v>2.775811209439528</v>
      </c>
      <c r="X27" s="75">
        <v>294</v>
      </c>
      <c r="Y27" s="24">
        <v>253</v>
      </c>
      <c r="Z27" s="25">
        <f t="shared" ref="Z27:Z31" si="3">AVERAGE(X27:Y27)</f>
        <v>273.5</v>
      </c>
      <c r="AA27" s="96">
        <f>Z27/$R$34</f>
        <v>0.80678466076696165</v>
      </c>
    </row>
    <row r="28" spans="1:27" s="142" customFormat="1" x14ac:dyDescent="0.25">
      <c r="A28" s="144" t="s">
        <v>8</v>
      </c>
      <c r="B28" s="126"/>
      <c r="C28" s="72"/>
      <c r="D28" s="72"/>
      <c r="E28" s="72"/>
      <c r="F28" s="72"/>
      <c r="G28" s="72"/>
      <c r="H28" s="335" t="s">
        <v>96</v>
      </c>
      <c r="I28" s="335"/>
      <c r="J28" s="335"/>
      <c r="K28" s="335"/>
      <c r="L28" s="335"/>
      <c r="M28" s="335"/>
      <c r="O28" s="107" t="s">
        <v>96</v>
      </c>
      <c r="P28" s="24">
        <v>1620</v>
      </c>
      <c r="Q28" s="24">
        <v>2005</v>
      </c>
      <c r="R28" s="25">
        <f t="shared" si="0"/>
        <v>1812.5</v>
      </c>
      <c r="S28" s="141">
        <f>R28/$R$34</f>
        <v>5.3466076696165192</v>
      </c>
      <c r="T28" s="48">
        <v>583</v>
      </c>
      <c r="U28" s="24">
        <v>544</v>
      </c>
      <c r="V28" s="25">
        <f t="shared" si="1"/>
        <v>563.5</v>
      </c>
      <c r="W28" s="155">
        <f t="shared" si="2"/>
        <v>1.6622418879056047</v>
      </c>
      <c r="X28" s="75">
        <v>338</v>
      </c>
      <c r="Y28" s="24">
        <v>420</v>
      </c>
      <c r="Z28" s="25">
        <f t="shared" si="3"/>
        <v>379</v>
      </c>
      <c r="AA28" s="96">
        <f>Z28/$R$34</f>
        <v>1.1179941002949854</v>
      </c>
    </row>
    <row r="29" spans="1:27" s="142" customFormat="1" x14ac:dyDescent="0.25">
      <c r="A29" s="144" t="s">
        <v>9</v>
      </c>
      <c r="B29" s="126"/>
      <c r="C29" s="72"/>
      <c r="D29" s="72"/>
      <c r="E29" s="72"/>
      <c r="F29" s="72"/>
      <c r="G29" s="72"/>
      <c r="H29" s="335" t="s">
        <v>97</v>
      </c>
      <c r="I29" s="335"/>
      <c r="J29" s="335"/>
      <c r="K29" s="335"/>
      <c r="L29" s="335"/>
      <c r="M29" s="335"/>
      <c r="O29" s="107" t="s">
        <v>97</v>
      </c>
      <c r="P29" s="24">
        <v>4576</v>
      </c>
      <c r="Q29" s="24">
        <v>3814</v>
      </c>
      <c r="R29" s="25">
        <f t="shared" si="0"/>
        <v>4195</v>
      </c>
      <c r="S29" s="141">
        <f>R29/$R$34</f>
        <v>12.374631268436579</v>
      </c>
      <c r="T29" s="48">
        <v>1643</v>
      </c>
      <c r="U29" s="24">
        <v>2134</v>
      </c>
      <c r="V29" s="25">
        <f t="shared" si="1"/>
        <v>1888.5</v>
      </c>
      <c r="W29" s="155">
        <f t="shared" si="2"/>
        <v>5.5707964601769913</v>
      </c>
      <c r="X29" s="75">
        <v>376</v>
      </c>
      <c r="Y29" s="24">
        <v>602</v>
      </c>
      <c r="Z29" s="25">
        <f t="shared" si="3"/>
        <v>489</v>
      </c>
      <c r="AA29" s="96">
        <f>Z29/$R$34</f>
        <v>1.4424778761061947</v>
      </c>
    </row>
    <row r="30" spans="1:27" s="142" customFormat="1" x14ac:dyDescent="0.25">
      <c r="A30" s="144" t="s">
        <v>10</v>
      </c>
      <c r="B30" s="126"/>
      <c r="C30" s="72"/>
      <c r="D30" s="72"/>
      <c r="E30" s="72"/>
      <c r="F30" s="72"/>
      <c r="G30" s="72"/>
      <c r="H30" s="335" t="s">
        <v>98</v>
      </c>
      <c r="I30" s="335"/>
      <c r="J30" s="335"/>
      <c r="K30" s="335"/>
      <c r="L30" s="335"/>
      <c r="M30" s="335"/>
      <c r="O30" s="107" t="s">
        <v>98</v>
      </c>
      <c r="P30" s="24">
        <v>4621</v>
      </c>
      <c r="Q30" s="24">
        <v>4534</v>
      </c>
      <c r="R30" s="25">
        <f t="shared" si="0"/>
        <v>4577.5</v>
      </c>
      <c r="S30" s="141">
        <f t="shared" ref="S30:S34" si="4">R30/$R$34</f>
        <v>13.502949852507374</v>
      </c>
      <c r="T30" s="48">
        <v>2640</v>
      </c>
      <c r="U30" s="24">
        <v>2464</v>
      </c>
      <c r="V30" s="25">
        <f t="shared" si="1"/>
        <v>2552</v>
      </c>
      <c r="W30" s="155">
        <f t="shared" si="2"/>
        <v>7.5280235988200586</v>
      </c>
      <c r="X30" s="75">
        <v>436</v>
      </c>
      <c r="Y30" s="24">
        <v>330</v>
      </c>
      <c r="Z30" s="25">
        <f t="shared" si="3"/>
        <v>383</v>
      </c>
      <c r="AA30" s="96">
        <f t="shared" ref="AA30:AA32" si="5">Z30/$R$34</f>
        <v>1.1297935103244838</v>
      </c>
    </row>
    <row r="31" spans="1:27" s="142" customFormat="1" x14ac:dyDescent="0.25">
      <c r="A31" s="144" t="s">
        <v>11</v>
      </c>
      <c r="B31" s="126"/>
      <c r="C31" s="72"/>
      <c r="D31" s="72"/>
      <c r="E31" s="72"/>
      <c r="F31" s="72"/>
      <c r="G31" s="72"/>
      <c r="H31" s="335" t="s">
        <v>99</v>
      </c>
      <c r="I31" s="335"/>
      <c r="J31" s="335"/>
      <c r="K31" s="335"/>
      <c r="L31" s="335"/>
      <c r="M31" s="335"/>
      <c r="O31" s="107" t="s">
        <v>99</v>
      </c>
      <c r="P31" s="24">
        <v>2735</v>
      </c>
      <c r="Q31" s="24">
        <v>2577</v>
      </c>
      <c r="R31" s="25">
        <f t="shared" si="0"/>
        <v>2656</v>
      </c>
      <c r="S31" s="141">
        <f t="shared" si="4"/>
        <v>7.834808259587021</v>
      </c>
      <c r="T31" s="48">
        <v>1272</v>
      </c>
      <c r="U31" s="24">
        <v>1180</v>
      </c>
      <c r="V31" s="25">
        <f t="shared" si="1"/>
        <v>1226</v>
      </c>
      <c r="W31" s="155">
        <f t="shared" si="2"/>
        <v>3.6165191740412981</v>
      </c>
      <c r="X31" s="75">
        <v>521</v>
      </c>
      <c r="Y31" s="24">
        <v>566</v>
      </c>
      <c r="Z31" s="25">
        <f t="shared" si="3"/>
        <v>543.5</v>
      </c>
      <c r="AA31" s="96">
        <f t="shared" si="5"/>
        <v>1.6032448377581121</v>
      </c>
    </row>
    <row r="32" spans="1:27" s="142" customFormat="1" x14ac:dyDescent="0.25">
      <c r="A32" s="144" t="s">
        <v>12</v>
      </c>
      <c r="B32" s="148"/>
      <c r="C32" s="149"/>
      <c r="D32" s="149"/>
      <c r="E32" s="149"/>
      <c r="F32" s="149"/>
      <c r="G32" s="149"/>
      <c r="H32" s="335" t="s">
        <v>100</v>
      </c>
      <c r="I32" s="335"/>
      <c r="J32" s="335"/>
      <c r="K32" s="335"/>
      <c r="L32" s="335"/>
      <c r="M32" s="335"/>
      <c r="O32" s="107" t="s">
        <v>100</v>
      </c>
      <c r="P32" s="24">
        <v>14850</v>
      </c>
      <c r="Q32" s="24">
        <v>11727</v>
      </c>
      <c r="R32" s="25">
        <f t="shared" si="0"/>
        <v>13288.5</v>
      </c>
      <c r="S32" s="141">
        <f t="shared" si="4"/>
        <v>39.19911504424779</v>
      </c>
      <c r="T32" s="48">
        <v>6101</v>
      </c>
      <c r="U32" s="24">
        <v>6109</v>
      </c>
      <c r="V32" s="25">
        <f t="shared" si="1"/>
        <v>6105</v>
      </c>
      <c r="W32" s="155">
        <f t="shared" si="2"/>
        <v>18.008849557522122</v>
      </c>
      <c r="X32" s="75">
        <v>795</v>
      </c>
      <c r="Y32" s="24">
        <v>1069</v>
      </c>
      <c r="Z32" s="25">
        <f>AVERAGE(X32:Y32)</f>
        <v>932</v>
      </c>
      <c r="AA32" s="96">
        <f t="shared" si="5"/>
        <v>2.7492625368731565</v>
      </c>
    </row>
    <row r="33" spans="1:27" s="142" customFormat="1" x14ac:dyDescent="0.25">
      <c r="A33" s="144" t="s">
        <v>13</v>
      </c>
      <c r="B33" s="335" t="s">
        <v>25</v>
      </c>
      <c r="C33" s="335"/>
      <c r="D33" s="335"/>
      <c r="E33" s="335" t="s">
        <v>24</v>
      </c>
      <c r="F33" s="335"/>
      <c r="G33" s="335"/>
      <c r="H33" s="335" t="s">
        <v>101</v>
      </c>
      <c r="I33" s="335"/>
      <c r="J33" s="335"/>
      <c r="K33" s="335"/>
      <c r="L33" s="335"/>
      <c r="M33" s="335"/>
      <c r="O33" s="107" t="s">
        <v>101</v>
      </c>
      <c r="P33" s="24">
        <v>5257</v>
      </c>
      <c r="Q33" s="24">
        <v>5381</v>
      </c>
      <c r="R33" s="25">
        <f t="shared" si="0"/>
        <v>5319</v>
      </c>
      <c r="S33" s="141">
        <f>R33/$R$34</f>
        <v>15.690265486725664</v>
      </c>
      <c r="T33" s="48">
        <v>1650</v>
      </c>
      <c r="U33" s="24">
        <v>1861</v>
      </c>
      <c r="V33" s="25">
        <f t="shared" si="1"/>
        <v>1755.5</v>
      </c>
      <c r="W33" s="155">
        <f t="shared" si="2"/>
        <v>5.1784660766961652</v>
      </c>
      <c r="X33" s="75">
        <v>397</v>
      </c>
      <c r="Y33" s="40">
        <v>1362</v>
      </c>
      <c r="Z33" s="75">
        <v>397</v>
      </c>
      <c r="AA33" s="96">
        <f>Z33/$R$34</f>
        <v>1.1710914454277286</v>
      </c>
    </row>
    <row r="34" spans="1:27" s="142" customFormat="1" x14ac:dyDescent="0.25">
      <c r="O34" s="107" t="s">
        <v>24</v>
      </c>
      <c r="P34" s="24">
        <v>370</v>
      </c>
      <c r="Q34" s="24">
        <v>308</v>
      </c>
      <c r="R34" s="25">
        <f>AVERAGE(P34:Q34)</f>
        <v>339</v>
      </c>
      <c r="S34" s="96">
        <f t="shared" si="4"/>
        <v>1</v>
      </c>
      <c r="T34" s="48"/>
      <c r="U34" s="24"/>
      <c r="V34" s="25"/>
      <c r="W34" s="136"/>
      <c r="X34" s="75"/>
      <c r="Y34" s="24"/>
      <c r="Z34" s="25"/>
      <c r="AA34" s="96"/>
    </row>
    <row r="35" spans="1:27" s="142" customFormat="1" ht="15.75" thickBot="1" x14ac:dyDescent="0.3">
      <c r="O35" s="103" t="s">
        <v>25</v>
      </c>
      <c r="P35" s="26">
        <v>268</v>
      </c>
      <c r="Q35" s="26">
        <v>288</v>
      </c>
      <c r="R35" s="98">
        <f>AVERAGE(P35:Q35)</f>
        <v>278</v>
      </c>
      <c r="S35" s="110">
        <f>R35/$R$34</f>
        <v>0.82005899705014751</v>
      </c>
      <c r="T35" s="133"/>
      <c r="U35" s="26"/>
      <c r="V35" s="98"/>
      <c r="W35" s="137"/>
      <c r="X35" s="77"/>
      <c r="Y35" s="26"/>
      <c r="Z35" s="98"/>
      <c r="AA35" s="110"/>
    </row>
    <row r="36" spans="1:27" s="142" customFormat="1" x14ac:dyDescent="0.25"/>
  </sheetData>
  <mergeCells count="16">
    <mergeCell ref="X24:AA24"/>
    <mergeCell ref="H24:I24"/>
    <mergeCell ref="J24:K24"/>
    <mergeCell ref="L24:M24"/>
    <mergeCell ref="O24:S24"/>
    <mergeCell ref="T24:W24"/>
    <mergeCell ref="H32:M32"/>
    <mergeCell ref="E33:G33"/>
    <mergeCell ref="B33:D33"/>
    <mergeCell ref="H33:M33"/>
    <mergeCell ref="H26:M26"/>
    <mergeCell ref="H27:M27"/>
    <mergeCell ref="H28:M28"/>
    <mergeCell ref="H29:M29"/>
    <mergeCell ref="H30:M30"/>
    <mergeCell ref="H31:M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A35"/>
  <sheetViews>
    <sheetView topLeftCell="K15" workbookViewId="0">
      <selection activeCell="AC24" sqref="AC24"/>
    </sheetView>
  </sheetViews>
  <sheetFormatPr defaultRowHeight="15" x14ac:dyDescent="0.25"/>
  <sheetData>
    <row r="3" spans="1:13" x14ac:dyDescent="0.25">
      <c r="A3" s="158" t="s">
        <v>0</v>
      </c>
      <c r="B3" s="157"/>
      <c r="C3" s="157"/>
      <c r="D3" s="158" t="s">
        <v>1</v>
      </c>
      <c r="E3" s="157"/>
      <c r="F3" s="157"/>
      <c r="G3" s="157"/>
      <c r="H3" s="157"/>
      <c r="I3" s="157"/>
      <c r="J3" s="157"/>
      <c r="K3" s="158" t="s">
        <v>105</v>
      </c>
      <c r="L3" s="157"/>
      <c r="M3" s="157"/>
    </row>
    <row r="4" spans="1:13" x14ac:dyDescent="0.25">
      <c r="A4" s="158" t="s">
        <v>2</v>
      </c>
      <c r="B4" s="157"/>
      <c r="C4" s="157"/>
      <c r="D4" s="157"/>
      <c r="E4" s="157"/>
      <c r="F4" s="157"/>
      <c r="G4" s="157"/>
      <c r="H4" s="157"/>
      <c r="I4" s="158" t="s">
        <v>90</v>
      </c>
      <c r="J4" s="157"/>
      <c r="K4" s="158" t="s">
        <v>106</v>
      </c>
      <c r="L4" s="157"/>
      <c r="M4" s="157"/>
    </row>
    <row r="5" spans="1:13" x14ac:dyDescent="0.25">
      <c r="A5" s="158" t="s">
        <v>92</v>
      </c>
      <c r="B5" s="157"/>
      <c r="C5" s="157"/>
      <c r="D5" s="157"/>
      <c r="E5" s="157"/>
      <c r="F5" s="157"/>
      <c r="G5" s="157"/>
      <c r="H5" s="157"/>
      <c r="I5" s="157"/>
      <c r="J5" s="157"/>
      <c r="K5" s="157"/>
      <c r="L5" s="157"/>
      <c r="M5" s="157"/>
    </row>
    <row r="6" spans="1:13" x14ac:dyDescent="0.25">
      <c r="A6" s="158" t="s">
        <v>51</v>
      </c>
      <c r="B6" s="157"/>
      <c r="C6" s="157"/>
      <c r="D6" s="157"/>
      <c r="E6" s="157"/>
      <c r="F6" s="157"/>
      <c r="G6" s="157"/>
      <c r="H6" s="157"/>
      <c r="I6" s="157"/>
      <c r="J6" s="157"/>
      <c r="K6" s="157"/>
      <c r="L6" s="157"/>
      <c r="M6" s="157"/>
    </row>
    <row r="7" spans="1:13" x14ac:dyDescent="0.25">
      <c r="A7" s="158" t="s">
        <v>107</v>
      </c>
      <c r="B7" s="157"/>
      <c r="C7" s="157"/>
      <c r="D7" s="157"/>
      <c r="E7" s="157"/>
      <c r="F7" s="157"/>
      <c r="G7" s="157"/>
      <c r="H7" s="157"/>
      <c r="I7" s="157"/>
      <c r="J7" s="157"/>
      <c r="K7" s="157"/>
      <c r="L7" s="157"/>
      <c r="M7" s="157"/>
    </row>
    <row r="8" spans="1:13" x14ac:dyDescent="0.25">
      <c r="A8" s="158" t="s">
        <v>4</v>
      </c>
      <c r="B8" s="157"/>
      <c r="C8" s="157"/>
      <c r="D8" s="157"/>
      <c r="E8" s="157"/>
      <c r="F8" s="157"/>
      <c r="G8" s="157"/>
      <c r="H8" s="157"/>
      <c r="I8" s="157"/>
      <c r="J8" s="157"/>
      <c r="K8" s="157"/>
      <c r="L8" s="157"/>
      <c r="M8" s="157"/>
    </row>
    <row r="12" spans="1:13" x14ac:dyDescent="0.25">
      <c r="A12" s="157"/>
      <c r="B12" s="157" t="s">
        <v>5</v>
      </c>
      <c r="C12" s="157"/>
      <c r="D12" s="157"/>
      <c r="E12" s="157"/>
      <c r="F12" s="157"/>
      <c r="G12" s="157"/>
      <c r="H12" s="157"/>
      <c r="I12" s="157"/>
      <c r="J12" s="157"/>
      <c r="K12" s="157"/>
      <c r="L12" s="157"/>
      <c r="M12" s="157"/>
    </row>
    <row r="13" spans="1:13" x14ac:dyDescent="0.25">
      <c r="A13" s="157"/>
      <c r="B13" s="159">
        <v>1</v>
      </c>
      <c r="C13" s="159">
        <v>2</v>
      </c>
      <c r="D13" s="159">
        <v>3</v>
      </c>
      <c r="E13" s="159">
        <v>4</v>
      </c>
      <c r="F13" s="159">
        <v>5</v>
      </c>
      <c r="G13" s="159">
        <v>6</v>
      </c>
      <c r="H13" s="159">
        <v>7</v>
      </c>
      <c r="I13" s="159">
        <v>8</v>
      </c>
      <c r="J13" s="159">
        <v>9</v>
      </c>
      <c r="K13" s="159">
        <v>10</v>
      </c>
      <c r="L13" s="159">
        <v>11</v>
      </c>
      <c r="M13" s="159">
        <v>12</v>
      </c>
    </row>
    <row r="14" spans="1:13" x14ac:dyDescent="0.25">
      <c r="A14" s="159" t="s">
        <v>6</v>
      </c>
      <c r="B14" s="160"/>
      <c r="C14" s="161"/>
      <c r="D14" s="161"/>
      <c r="E14" s="161"/>
      <c r="F14" s="161"/>
      <c r="G14" s="161"/>
      <c r="H14" s="161">
        <v>555</v>
      </c>
      <c r="I14" s="161">
        <v>479</v>
      </c>
      <c r="J14" s="161">
        <v>566</v>
      </c>
      <c r="K14" s="161">
        <v>574</v>
      </c>
      <c r="L14" s="161">
        <v>212</v>
      </c>
      <c r="M14" s="162">
        <v>250</v>
      </c>
    </row>
    <row r="15" spans="1:13" x14ac:dyDescent="0.25">
      <c r="A15" s="159" t="s">
        <v>7</v>
      </c>
      <c r="B15" s="163"/>
      <c r="C15" s="164"/>
      <c r="D15" s="164"/>
      <c r="E15" s="164"/>
      <c r="F15" s="164"/>
      <c r="G15" s="164"/>
      <c r="H15" s="164">
        <v>3079</v>
      </c>
      <c r="I15" s="164">
        <v>8636</v>
      </c>
      <c r="J15" s="164">
        <v>1234</v>
      </c>
      <c r="K15" s="164">
        <v>674</v>
      </c>
      <c r="L15" s="164">
        <v>321</v>
      </c>
      <c r="M15" s="165">
        <v>257</v>
      </c>
    </row>
    <row r="16" spans="1:13" x14ac:dyDescent="0.25">
      <c r="A16" s="159" t="s">
        <v>8</v>
      </c>
      <c r="B16" s="163"/>
      <c r="C16" s="164"/>
      <c r="D16" s="164"/>
      <c r="E16" s="164"/>
      <c r="F16" s="164"/>
      <c r="G16" s="164"/>
      <c r="H16" s="164">
        <v>1661</v>
      </c>
      <c r="I16" s="164">
        <v>2152</v>
      </c>
      <c r="J16" s="164">
        <v>572</v>
      </c>
      <c r="K16" s="164">
        <v>517</v>
      </c>
      <c r="L16" s="164">
        <v>347</v>
      </c>
      <c r="M16" s="165">
        <v>431</v>
      </c>
    </row>
    <row r="17" spans="1:27" x14ac:dyDescent="0.25">
      <c r="A17" s="159" t="s">
        <v>9</v>
      </c>
      <c r="B17" s="163"/>
      <c r="C17" s="164"/>
      <c r="D17" s="164"/>
      <c r="E17" s="164"/>
      <c r="F17" s="164"/>
      <c r="G17" s="164"/>
      <c r="H17" s="164">
        <v>3458</v>
      </c>
      <c r="I17" s="164">
        <v>2877</v>
      </c>
      <c r="J17" s="164">
        <v>1282</v>
      </c>
      <c r="K17" s="164">
        <v>1383</v>
      </c>
      <c r="L17" s="164">
        <v>547</v>
      </c>
      <c r="M17" s="165">
        <v>607</v>
      </c>
    </row>
    <row r="18" spans="1:27" x14ac:dyDescent="0.25">
      <c r="A18" s="159" t="s">
        <v>10</v>
      </c>
      <c r="B18" s="163"/>
      <c r="C18" s="164"/>
      <c r="D18" s="164"/>
      <c r="E18" s="164"/>
      <c r="F18" s="164"/>
      <c r="G18" s="164"/>
      <c r="H18" s="164">
        <v>5359</v>
      </c>
      <c r="I18" s="164">
        <v>5227</v>
      </c>
      <c r="J18" s="164">
        <v>2777</v>
      </c>
      <c r="K18" s="164">
        <v>3072</v>
      </c>
      <c r="L18" s="164">
        <v>439</v>
      </c>
      <c r="M18" s="165">
        <v>338</v>
      </c>
    </row>
    <row r="19" spans="1:27" x14ac:dyDescent="0.25">
      <c r="A19" s="159" t="s">
        <v>11</v>
      </c>
      <c r="B19" s="163"/>
      <c r="C19" s="164"/>
      <c r="D19" s="164"/>
      <c r="E19" s="164"/>
      <c r="F19" s="164"/>
      <c r="G19" s="164"/>
      <c r="H19" s="164">
        <v>2189</v>
      </c>
      <c r="I19" s="164">
        <v>2277</v>
      </c>
      <c r="J19" s="164">
        <v>1267</v>
      </c>
      <c r="K19" s="164">
        <v>1112</v>
      </c>
      <c r="L19" s="164">
        <v>520</v>
      </c>
      <c r="M19" s="165">
        <v>575</v>
      </c>
    </row>
    <row r="20" spans="1:27" x14ac:dyDescent="0.25">
      <c r="A20" s="159" t="s">
        <v>12</v>
      </c>
      <c r="B20" s="163"/>
      <c r="C20" s="164"/>
      <c r="D20" s="164"/>
      <c r="E20" s="164"/>
      <c r="F20" s="164"/>
      <c r="G20" s="164"/>
      <c r="H20" s="164">
        <v>13099</v>
      </c>
      <c r="I20" s="164">
        <v>10534</v>
      </c>
      <c r="J20" s="164">
        <v>6094</v>
      </c>
      <c r="K20" s="164">
        <v>6017</v>
      </c>
      <c r="L20" s="164">
        <v>847</v>
      </c>
      <c r="M20" s="165">
        <v>1078</v>
      </c>
    </row>
    <row r="21" spans="1:27" x14ac:dyDescent="0.25">
      <c r="A21" s="159" t="s">
        <v>13</v>
      </c>
      <c r="B21" s="166">
        <v>288</v>
      </c>
      <c r="C21" s="167">
        <v>298</v>
      </c>
      <c r="D21" s="167">
        <v>479</v>
      </c>
      <c r="E21" s="167">
        <v>381</v>
      </c>
      <c r="F21" s="167">
        <v>322</v>
      </c>
      <c r="G21" s="167">
        <v>477</v>
      </c>
      <c r="H21" s="167">
        <v>5667</v>
      </c>
      <c r="I21" s="167">
        <v>5815</v>
      </c>
      <c r="J21" s="167">
        <v>1833</v>
      </c>
      <c r="K21" s="167">
        <v>2042</v>
      </c>
      <c r="L21" s="167">
        <v>393</v>
      </c>
      <c r="M21" s="168">
        <v>1188</v>
      </c>
    </row>
    <row r="23" spans="1:27" ht="15.75" thickBot="1" x14ac:dyDescent="0.3"/>
    <row r="24" spans="1:27" s="157" customFormat="1" x14ac:dyDescent="0.25">
      <c r="H24" s="335" t="s">
        <v>17</v>
      </c>
      <c r="I24" s="335"/>
      <c r="J24" s="335" t="s">
        <v>18</v>
      </c>
      <c r="K24" s="335"/>
      <c r="L24" s="335" t="s">
        <v>53</v>
      </c>
      <c r="M24" s="335"/>
      <c r="O24" s="326" t="s">
        <v>17</v>
      </c>
      <c r="P24" s="327"/>
      <c r="Q24" s="327"/>
      <c r="R24" s="327"/>
      <c r="S24" s="330"/>
      <c r="T24" s="326" t="s">
        <v>18</v>
      </c>
      <c r="U24" s="327"/>
      <c r="V24" s="327"/>
      <c r="W24" s="330"/>
      <c r="X24" s="326" t="s">
        <v>53</v>
      </c>
      <c r="Y24" s="327"/>
      <c r="Z24" s="327"/>
      <c r="AA24" s="330"/>
    </row>
    <row r="25" spans="1:27" s="157" customFormat="1" ht="15.75" thickBot="1" x14ac:dyDescent="0.3">
      <c r="B25" s="159">
        <v>1</v>
      </c>
      <c r="C25" s="159">
        <v>2</v>
      </c>
      <c r="D25" s="159">
        <v>3</v>
      </c>
      <c r="E25" s="159">
        <v>4</v>
      </c>
      <c r="F25" s="159">
        <v>5</v>
      </c>
      <c r="G25" s="159">
        <v>6</v>
      </c>
      <c r="H25" s="159">
        <v>7</v>
      </c>
      <c r="I25" s="159">
        <v>8</v>
      </c>
      <c r="J25" s="159">
        <v>9</v>
      </c>
      <c r="K25" s="159">
        <v>10</v>
      </c>
      <c r="L25" s="159">
        <v>11</v>
      </c>
      <c r="M25" s="159">
        <v>12</v>
      </c>
      <c r="O25" s="129"/>
      <c r="P25" s="128" t="s">
        <v>77</v>
      </c>
      <c r="Q25" s="128" t="s">
        <v>78</v>
      </c>
      <c r="R25" s="128" t="s">
        <v>22</v>
      </c>
      <c r="S25" s="130" t="s">
        <v>79</v>
      </c>
      <c r="T25" s="129" t="s">
        <v>77</v>
      </c>
      <c r="U25" s="128" t="s">
        <v>78</v>
      </c>
      <c r="V25" s="128" t="s">
        <v>22</v>
      </c>
      <c r="W25" s="130" t="s">
        <v>79</v>
      </c>
      <c r="X25" s="129" t="s">
        <v>77</v>
      </c>
      <c r="Y25" s="128" t="s">
        <v>78</v>
      </c>
      <c r="Z25" s="128" t="s">
        <v>22</v>
      </c>
      <c r="AA25" s="130" t="s">
        <v>79</v>
      </c>
    </row>
    <row r="26" spans="1:27" s="157" customFormat="1" x14ac:dyDescent="0.25">
      <c r="A26" s="159" t="s">
        <v>6</v>
      </c>
      <c r="B26" s="125"/>
      <c r="C26" s="90"/>
      <c r="D26" s="90"/>
      <c r="E26" s="90"/>
      <c r="F26" s="90"/>
      <c r="G26" s="90"/>
      <c r="H26" s="335" t="s">
        <v>94</v>
      </c>
      <c r="I26" s="335"/>
      <c r="J26" s="335"/>
      <c r="K26" s="335"/>
      <c r="L26" s="335"/>
      <c r="M26" s="335"/>
      <c r="O26" s="102" t="s">
        <v>94</v>
      </c>
      <c r="P26" s="43">
        <v>555</v>
      </c>
      <c r="Q26" s="43">
        <v>479</v>
      </c>
      <c r="R26" s="156">
        <f t="shared" ref="R26:R33" si="0">AVERAGE(P26:Q26)</f>
        <v>517</v>
      </c>
      <c r="S26" s="172">
        <f>R26/$R$34</f>
        <v>1.4708392603129445</v>
      </c>
      <c r="T26" s="43">
        <v>566</v>
      </c>
      <c r="U26" s="43">
        <v>574</v>
      </c>
      <c r="V26" s="173">
        <f>AVERAGE(T26:U26)</f>
        <v>570</v>
      </c>
      <c r="W26" s="170">
        <f>V26/$R$34</f>
        <v>1.6216216216216217</v>
      </c>
      <c r="X26" s="43">
        <v>212</v>
      </c>
      <c r="Y26" s="43">
        <v>250</v>
      </c>
      <c r="Z26" s="44">
        <f>AVERAGE(X26:Y26)</f>
        <v>231</v>
      </c>
      <c r="AA26" s="132">
        <f>Z26/$R$34</f>
        <v>0.65718349928876241</v>
      </c>
    </row>
    <row r="27" spans="1:27" s="157" customFormat="1" x14ac:dyDescent="0.25">
      <c r="A27" s="159" t="s">
        <v>7</v>
      </c>
      <c r="B27" s="126"/>
      <c r="C27" s="72"/>
      <c r="D27" s="72"/>
      <c r="E27" s="72"/>
      <c r="F27" s="72"/>
      <c r="G27" s="72"/>
      <c r="H27" s="335" t="s">
        <v>95</v>
      </c>
      <c r="I27" s="335"/>
      <c r="J27" s="335"/>
      <c r="K27" s="335"/>
      <c r="L27" s="335"/>
      <c r="M27" s="335"/>
      <c r="O27" s="107" t="s">
        <v>95</v>
      </c>
      <c r="P27" s="24">
        <v>3079</v>
      </c>
      <c r="Q27" s="24">
        <v>8636</v>
      </c>
      <c r="R27" s="169">
        <f t="shared" si="0"/>
        <v>5857.5</v>
      </c>
      <c r="S27" s="174">
        <f>R27/$R$34</f>
        <v>16.664295874822191</v>
      </c>
      <c r="T27" s="24">
        <v>1234</v>
      </c>
      <c r="U27" s="24">
        <v>674</v>
      </c>
      <c r="V27" s="175">
        <f t="shared" ref="V27:V33" si="1">AVERAGE(T27:U27)</f>
        <v>954</v>
      </c>
      <c r="W27" s="171">
        <f t="shared" ref="W27:W33" si="2">V27/$R$34</f>
        <v>2.7140825035561877</v>
      </c>
      <c r="X27" s="24">
        <v>321</v>
      </c>
      <c r="Y27" s="24">
        <v>257</v>
      </c>
      <c r="Z27" s="25">
        <f t="shared" ref="Z27:Z31" si="3">AVERAGE(X27:Y27)</f>
        <v>289</v>
      </c>
      <c r="AA27" s="96">
        <f>Z27/$R$34</f>
        <v>0.82219061166429586</v>
      </c>
    </row>
    <row r="28" spans="1:27" s="157" customFormat="1" x14ac:dyDescent="0.25">
      <c r="A28" s="159" t="s">
        <v>8</v>
      </c>
      <c r="B28" s="126"/>
      <c r="C28" s="72"/>
      <c r="D28" s="72"/>
      <c r="E28" s="72"/>
      <c r="F28" s="72"/>
      <c r="G28" s="72"/>
      <c r="H28" s="335" t="s">
        <v>96</v>
      </c>
      <c r="I28" s="335"/>
      <c r="J28" s="335"/>
      <c r="K28" s="335"/>
      <c r="L28" s="335"/>
      <c r="M28" s="335"/>
      <c r="O28" s="107" t="s">
        <v>96</v>
      </c>
      <c r="P28" s="24">
        <v>1661</v>
      </c>
      <c r="Q28" s="24">
        <v>2152</v>
      </c>
      <c r="R28" s="169">
        <f t="shared" si="0"/>
        <v>1906.5</v>
      </c>
      <c r="S28" s="174">
        <f>R28/$R$34</f>
        <v>5.4238975817923185</v>
      </c>
      <c r="T28" s="24">
        <v>572</v>
      </c>
      <c r="U28" s="24">
        <v>517</v>
      </c>
      <c r="V28" s="175">
        <f t="shared" si="1"/>
        <v>544.5</v>
      </c>
      <c r="W28" s="171">
        <f t="shared" si="2"/>
        <v>1.5490753911806543</v>
      </c>
      <c r="X28" s="24">
        <v>347</v>
      </c>
      <c r="Y28" s="24">
        <v>431</v>
      </c>
      <c r="Z28" s="25">
        <f t="shared" si="3"/>
        <v>389</v>
      </c>
      <c r="AA28" s="96">
        <f>Z28/$R$34</f>
        <v>1.1066856330014225</v>
      </c>
    </row>
    <row r="29" spans="1:27" s="157" customFormat="1" x14ac:dyDescent="0.25">
      <c r="A29" s="159" t="s">
        <v>9</v>
      </c>
      <c r="B29" s="126"/>
      <c r="C29" s="72"/>
      <c r="D29" s="72"/>
      <c r="E29" s="72"/>
      <c r="F29" s="72"/>
      <c r="G29" s="72"/>
      <c r="H29" s="335" t="s">
        <v>97</v>
      </c>
      <c r="I29" s="335"/>
      <c r="J29" s="335"/>
      <c r="K29" s="335"/>
      <c r="L29" s="335"/>
      <c r="M29" s="335"/>
      <c r="O29" s="107" t="s">
        <v>97</v>
      </c>
      <c r="P29" s="24">
        <v>3458</v>
      </c>
      <c r="Q29" s="24">
        <v>2877</v>
      </c>
      <c r="R29" s="169">
        <f t="shared" si="0"/>
        <v>3167.5</v>
      </c>
      <c r="S29" s="174">
        <f>R29/$R$34</f>
        <v>9.0113798008534847</v>
      </c>
      <c r="T29" s="24">
        <v>1282</v>
      </c>
      <c r="U29" s="24">
        <v>1383</v>
      </c>
      <c r="V29" s="175">
        <f t="shared" si="1"/>
        <v>1332.5</v>
      </c>
      <c r="W29" s="171">
        <f t="shared" si="2"/>
        <v>3.7908961593172119</v>
      </c>
      <c r="X29" s="24">
        <v>547</v>
      </c>
      <c r="Y29" s="24">
        <v>607</v>
      </c>
      <c r="Z29" s="25">
        <f t="shared" si="3"/>
        <v>577</v>
      </c>
      <c r="AA29" s="96">
        <f>Z29/$R$34</f>
        <v>1.6415362731152205</v>
      </c>
    </row>
    <row r="30" spans="1:27" s="157" customFormat="1" x14ac:dyDescent="0.25">
      <c r="A30" s="159" t="s">
        <v>10</v>
      </c>
      <c r="B30" s="126"/>
      <c r="C30" s="72"/>
      <c r="D30" s="72"/>
      <c r="E30" s="72"/>
      <c r="F30" s="72"/>
      <c r="G30" s="72"/>
      <c r="H30" s="335" t="s">
        <v>98</v>
      </c>
      <c r="I30" s="335"/>
      <c r="J30" s="335"/>
      <c r="K30" s="335"/>
      <c r="L30" s="335"/>
      <c r="M30" s="335"/>
      <c r="O30" s="107" t="s">
        <v>98</v>
      </c>
      <c r="P30" s="24">
        <v>5359</v>
      </c>
      <c r="Q30" s="24">
        <v>5227</v>
      </c>
      <c r="R30" s="169">
        <f t="shared" si="0"/>
        <v>5293</v>
      </c>
      <c r="S30" s="174">
        <f t="shared" ref="S30:S34" si="4">R30/$R$34</f>
        <v>15.058321479374111</v>
      </c>
      <c r="T30" s="24">
        <v>2777</v>
      </c>
      <c r="U30" s="24">
        <v>3072</v>
      </c>
      <c r="V30" s="175">
        <f t="shared" si="1"/>
        <v>2924.5</v>
      </c>
      <c r="W30" s="171">
        <f t="shared" si="2"/>
        <v>8.3200568990042676</v>
      </c>
      <c r="X30" s="24">
        <v>439</v>
      </c>
      <c r="Y30" s="24">
        <v>338</v>
      </c>
      <c r="Z30" s="25">
        <f t="shared" si="3"/>
        <v>388.5</v>
      </c>
      <c r="AA30" s="96">
        <f t="shared" ref="AA30:AA32" si="5">Z30/$R$34</f>
        <v>1.1052631578947369</v>
      </c>
    </row>
    <row r="31" spans="1:27" s="157" customFormat="1" x14ac:dyDescent="0.25">
      <c r="A31" s="159" t="s">
        <v>11</v>
      </c>
      <c r="B31" s="126"/>
      <c r="C31" s="72"/>
      <c r="D31" s="72"/>
      <c r="E31" s="72"/>
      <c r="F31" s="72"/>
      <c r="G31" s="72"/>
      <c r="H31" s="335" t="s">
        <v>99</v>
      </c>
      <c r="I31" s="335"/>
      <c r="J31" s="335"/>
      <c r="K31" s="335"/>
      <c r="L31" s="335"/>
      <c r="M31" s="335"/>
      <c r="O31" s="107" t="s">
        <v>99</v>
      </c>
      <c r="P31" s="24">
        <v>2189</v>
      </c>
      <c r="Q31" s="24">
        <v>2277</v>
      </c>
      <c r="R31" s="169">
        <f t="shared" si="0"/>
        <v>2233</v>
      </c>
      <c r="S31" s="174">
        <f t="shared" si="4"/>
        <v>6.3527738264580371</v>
      </c>
      <c r="T31" s="24">
        <v>1267</v>
      </c>
      <c r="U31" s="24">
        <v>1112</v>
      </c>
      <c r="V31" s="175">
        <f t="shared" si="1"/>
        <v>1189.5</v>
      </c>
      <c r="W31" s="171">
        <f t="shared" si="2"/>
        <v>3.3840682788051208</v>
      </c>
      <c r="X31" s="24">
        <v>520</v>
      </c>
      <c r="Y31" s="24">
        <v>575</v>
      </c>
      <c r="Z31" s="25">
        <f t="shared" si="3"/>
        <v>547.5</v>
      </c>
      <c r="AA31" s="96">
        <f t="shared" si="5"/>
        <v>1.5576102418207682</v>
      </c>
    </row>
    <row r="32" spans="1:27" s="157" customFormat="1" x14ac:dyDescent="0.25">
      <c r="A32" s="159" t="s">
        <v>12</v>
      </c>
      <c r="B32" s="163"/>
      <c r="C32" s="164"/>
      <c r="D32" s="164"/>
      <c r="E32" s="164"/>
      <c r="F32" s="164"/>
      <c r="G32" s="164"/>
      <c r="H32" s="335" t="s">
        <v>100</v>
      </c>
      <c r="I32" s="335"/>
      <c r="J32" s="335"/>
      <c r="K32" s="335"/>
      <c r="L32" s="335"/>
      <c r="M32" s="335"/>
      <c r="O32" s="107" t="s">
        <v>100</v>
      </c>
      <c r="P32" s="24">
        <v>13099</v>
      </c>
      <c r="Q32" s="24">
        <v>10534</v>
      </c>
      <c r="R32" s="169">
        <f t="shared" si="0"/>
        <v>11816.5</v>
      </c>
      <c r="S32" s="174">
        <f t="shared" si="4"/>
        <v>33.617354196301562</v>
      </c>
      <c r="T32" s="24">
        <v>6094</v>
      </c>
      <c r="U32" s="24">
        <v>6017</v>
      </c>
      <c r="V32" s="175">
        <f t="shared" si="1"/>
        <v>6055.5</v>
      </c>
      <c r="W32" s="171">
        <f t="shared" si="2"/>
        <v>17.2275960170697</v>
      </c>
      <c r="X32" s="24">
        <v>847</v>
      </c>
      <c r="Y32" s="24">
        <v>1078</v>
      </c>
      <c r="Z32" s="25">
        <f>AVERAGE(X32:Y32)</f>
        <v>962.5</v>
      </c>
      <c r="AA32" s="141">
        <f t="shared" si="5"/>
        <v>2.7382645803698433</v>
      </c>
    </row>
    <row r="33" spans="1:27" s="157" customFormat="1" ht="15.75" thickBot="1" x14ac:dyDescent="0.3">
      <c r="A33" s="159" t="s">
        <v>13</v>
      </c>
      <c r="B33" s="335" t="s">
        <v>25</v>
      </c>
      <c r="C33" s="335"/>
      <c r="D33" s="335"/>
      <c r="E33" s="335" t="s">
        <v>24</v>
      </c>
      <c r="F33" s="335"/>
      <c r="G33" s="335"/>
      <c r="H33" s="335" t="s">
        <v>101</v>
      </c>
      <c r="I33" s="335"/>
      <c r="J33" s="335"/>
      <c r="K33" s="335"/>
      <c r="L33" s="335"/>
      <c r="M33" s="335"/>
      <c r="O33" s="129" t="s">
        <v>101</v>
      </c>
      <c r="P33" s="41">
        <v>5667</v>
      </c>
      <c r="Q33" s="41">
        <v>5815</v>
      </c>
      <c r="R33" s="176">
        <f t="shared" si="0"/>
        <v>5741</v>
      </c>
      <c r="S33" s="177">
        <f>R33/$R$34</f>
        <v>16.332859174964437</v>
      </c>
      <c r="T33" s="41">
        <v>1833</v>
      </c>
      <c r="U33" s="41">
        <v>2042</v>
      </c>
      <c r="V33" s="178">
        <f t="shared" si="1"/>
        <v>1937.5</v>
      </c>
      <c r="W33" s="179">
        <f t="shared" si="2"/>
        <v>5.5120910384068278</v>
      </c>
      <c r="X33" s="41">
        <v>393</v>
      </c>
      <c r="Y33" s="89">
        <v>1188</v>
      </c>
      <c r="Z33" s="41">
        <v>393</v>
      </c>
      <c r="AA33" s="180">
        <f>Z33/$R$34</f>
        <v>1.1180654338549076</v>
      </c>
    </row>
    <row r="34" spans="1:27" s="157" customFormat="1" x14ac:dyDescent="0.25">
      <c r="O34" s="102" t="s">
        <v>24</v>
      </c>
      <c r="P34" s="43">
        <v>381</v>
      </c>
      <c r="Q34" s="43">
        <v>322</v>
      </c>
      <c r="R34" s="44">
        <f>AVERAGE(P34:Q34)</f>
        <v>351.5</v>
      </c>
      <c r="S34" s="138">
        <f t="shared" si="4"/>
        <v>1</v>
      </c>
      <c r="T34" s="43"/>
      <c r="U34" s="43"/>
      <c r="V34" s="44"/>
      <c r="W34" s="138"/>
      <c r="X34" s="43"/>
      <c r="Y34" s="43"/>
      <c r="Z34" s="44"/>
      <c r="AA34" s="132"/>
    </row>
    <row r="35" spans="1:27" s="157" customFormat="1" ht="15.75" thickBot="1" x14ac:dyDescent="0.3">
      <c r="O35" s="103" t="s">
        <v>25</v>
      </c>
      <c r="P35" s="26">
        <v>288</v>
      </c>
      <c r="Q35" s="26">
        <v>298</v>
      </c>
      <c r="R35" s="98">
        <f>AVERAGE(P35:Q35)</f>
        <v>293</v>
      </c>
      <c r="S35" s="139">
        <f>R35/$R$34</f>
        <v>0.83357041251778097</v>
      </c>
      <c r="T35" s="26"/>
      <c r="U35" s="26"/>
      <c r="V35" s="98"/>
      <c r="W35" s="139"/>
      <c r="X35" s="26"/>
      <c r="Y35" s="26"/>
      <c r="Z35" s="98"/>
      <c r="AA35" s="110"/>
    </row>
  </sheetData>
  <mergeCells count="16">
    <mergeCell ref="X24:AA24"/>
    <mergeCell ref="H24:I24"/>
    <mergeCell ref="J24:K24"/>
    <mergeCell ref="L24:M24"/>
    <mergeCell ref="O24:S24"/>
    <mergeCell ref="T24:W24"/>
    <mergeCell ref="H32:M32"/>
    <mergeCell ref="B33:D33"/>
    <mergeCell ref="E33:G33"/>
    <mergeCell ref="H33:M33"/>
    <mergeCell ref="H26:M26"/>
    <mergeCell ref="H27:M27"/>
    <mergeCell ref="H28:M28"/>
    <mergeCell ref="H29:M29"/>
    <mergeCell ref="H30:M30"/>
    <mergeCell ref="H31:M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N33"/>
  <sheetViews>
    <sheetView topLeftCell="C2" zoomScale="80" zoomScaleNormal="80" workbookViewId="0">
      <selection activeCell="Q17" sqref="Q17"/>
    </sheetView>
  </sheetViews>
  <sheetFormatPr defaultRowHeight="15" x14ac:dyDescent="0.25"/>
  <cols>
    <col min="18" max="18" width="9.140625" style="226"/>
  </cols>
  <sheetData>
    <row r="3" spans="1:13" x14ac:dyDescent="0.25">
      <c r="A3" s="215" t="s">
        <v>0</v>
      </c>
      <c r="B3" s="214"/>
      <c r="C3" s="214"/>
      <c r="D3" s="215" t="s">
        <v>1</v>
      </c>
      <c r="E3" s="214"/>
      <c r="F3" s="214"/>
      <c r="G3" s="214"/>
      <c r="H3" s="214"/>
      <c r="I3" s="214"/>
      <c r="J3" s="214"/>
      <c r="K3" s="215" t="s">
        <v>123</v>
      </c>
      <c r="L3" s="214"/>
      <c r="M3" s="214"/>
    </row>
    <row r="4" spans="1:13" x14ac:dyDescent="0.25">
      <c r="A4" s="215" t="s">
        <v>2</v>
      </c>
      <c r="B4" s="214"/>
      <c r="C4" s="214"/>
      <c r="D4" s="214"/>
      <c r="E4" s="214"/>
      <c r="F4" s="214"/>
      <c r="G4" s="214"/>
      <c r="H4" s="214"/>
      <c r="I4" s="215" t="s">
        <v>124</v>
      </c>
      <c r="J4" s="214"/>
      <c r="K4" s="215" t="s">
        <v>125</v>
      </c>
      <c r="L4" s="214"/>
      <c r="M4" s="214"/>
    </row>
    <row r="5" spans="1:13" x14ac:dyDescent="0.25">
      <c r="A5" s="215" t="s">
        <v>126</v>
      </c>
      <c r="B5" s="214"/>
      <c r="C5" s="214"/>
      <c r="D5" s="214"/>
      <c r="E5" s="214"/>
      <c r="F5" s="214"/>
      <c r="G5" s="214"/>
      <c r="H5" s="214"/>
      <c r="I5" s="214"/>
      <c r="J5" s="214"/>
      <c r="K5" s="214"/>
      <c r="L5" s="214"/>
      <c r="M5" s="214"/>
    </row>
    <row r="6" spans="1:13" x14ac:dyDescent="0.25">
      <c r="A6" s="215" t="s">
        <v>112</v>
      </c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4"/>
      <c r="M6" s="214"/>
    </row>
    <row r="7" spans="1:13" x14ac:dyDescent="0.25">
      <c r="A7" s="215" t="s">
        <v>127</v>
      </c>
      <c r="B7" s="214"/>
      <c r="C7" s="214"/>
      <c r="D7" s="214"/>
      <c r="E7" s="214"/>
      <c r="F7" s="214"/>
      <c r="G7" s="214"/>
      <c r="H7" s="214"/>
      <c r="I7" s="214"/>
      <c r="J7" s="214"/>
      <c r="K7" s="214"/>
      <c r="L7" s="214"/>
      <c r="M7" s="214"/>
    </row>
    <row r="8" spans="1:13" x14ac:dyDescent="0.25">
      <c r="A8" s="215" t="s">
        <v>4</v>
      </c>
      <c r="B8" s="214"/>
      <c r="C8" s="214"/>
      <c r="D8" s="214"/>
      <c r="E8" s="214"/>
      <c r="F8" s="214"/>
      <c r="G8" s="214"/>
      <c r="H8" s="214"/>
      <c r="I8" s="214"/>
      <c r="J8" s="214"/>
      <c r="K8" s="214"/>
      <c r="L8" s="214"/>
      <c r="M8" s="214"/>
    </row>
    <row r="12" spans="1:13" x14ac:dyDescent="0.25">
      <c r="A12" s="214"/>
      <c r="B12" s="214" t="s">
        <v>5</v>
      </c>
      <c r="C12" s="214"/>
      <c r="D12" s="214"/>
      <c r="E12" s="214"/>
      <c r="F12" s="214"/>
      <c r="G12" s="214"/>
      <c r="H12" s="214"/>
      <c r="I12" s="214"/>
      <c r="J12" s="214"/>
      <c r="K12" s="214"/>
      <c r="L12" s="214"/>
      <c r="M12" s="214"/>
    </row>
    <row r="13" spans="1:13" x14ac:dyDescent="0.25">
      <c r="A13" s="214"/>
      <c r="B13" s="216">
        <v>1</v>
      </c>
      <c r="C13" s="216">
        <v>2</v>
      </c>
      <c r="D13" s="216">
        <v>3</v>
      </c>
      <c r="E13" s="216">
        <v>4</v>
      </c>
      <c r="F13" s="216">
        <v>5</v>
      </c>
      <c r="G13" s="216">
        <v>6</v>
      </c>
      <c r="H13" s="216">
        <v>7</v>
      </c>
      <c r="I13" s="216">
        <v>8</v>
      </c>
      <c r="J13" s="216">
        <v>9</v>
      </c>
      <c r="K13" s="216">
        <v>10</v>
      </c>
      <c r="L13" s="216">
        <v>11</v>
      </c>
      <c r="M13" s="216">
        <v>12</v>
      </c>
    </row>
    <row r="14" spans="1:13" x14ac:dyDescent="0.25">
      <c r="A14" s="216" t="s">
        <v>6</v>
      </c>
      <c r="B14" s="217">
        <v>332</v>
      </c>
      <c r="C14" s="218">
        <v>412</v>
      </c>
      <c r="D14" s="218">
        <v>416</v>
      </c>
      <c r="E14" s="218">
        <v>413</v>
      </c>
      <c r="F14" s="218">
        <v>299</v>
      </c>
      <c r="G14" s="218">
        <v>277</v>
      </c>
      <c r="H14" s="218">
        <v>318</v>
      </c>
      <c r="I14" s="218">
        <v>314</v>
      </c>
      <c r="J14" s="218"/>
      <c r="K14" s="218"/>
      <c r="L14" s="218"/>
      <c r="M14" s="219"/>
    </row>
    <row r="15" spans="1:13" x14ac:dyDescent="0.25">
      <c r="A15" s="216" t="s">
        <v>7</v>
      </c>
      <c r="B15" s="220">
        <v>276</v>
      </c>
      <c r="C15" s="221">
        <v>327</v>
      </c>
      <c r="D15" s="221">
        <v>393</v>
      </c>
      <c r="E15" s="221">
        <v>289</v>
      </c>
      <c r="F15" s="221">
        <v>383</v>
      </c>
      <c r="G15" s="221">
        <v>290</v>
      </c>
      <c r="H15" s="221">
        <v>288</v>
      </c>
      <c r="I15" s="221">
        <v>250</v>
      </c>
      <c r="J15" s="221"/>
      <c r="K15" s="221"/>
      <c r="L15" s="221"/>
      <c r="M15" s="222"/>
    </row>
    <row r="16" spans="1:13" x14ac:dyDescent="0.25">
      <c r="A16" s="216" t="s">
        <v>8</v>
      </c>
      <c r="B16" s="220">
        <v>7690</v>
      </c>
      <c r="C16" s="221">
        <v>7960</v>
      </c>
      <c r="D16" s="221">
        <v>663</v>
      </c>
      <c r="E16" s="221">
        <v>1116</v>
      </c>
      <c r="F16" s="221">
        <v>476</v>
      </c>
      <c r="G16" s="221">
        <v>400</v>
      </c>
      <c r="H16" s="221">
        <v>182</v>
      </c>
      <c r="I16" s="221">
        <v>312</v>
      </c>
      <c r="J16" s="221"/>
      <c r="K16" s="221"/>
      <c r="L16" s="221"/>
      <c r="M16" s="222"/>
    </row>
    <row r="17" spans="1:40" x14ac:dyDescent="0.25">
      <c r="A17" s="216" t="s">
        <v>9</v>
      </c>
      <c r="B17" s="220">
        <v>2847</v>
      </c>
      <c r="C17" s="221">
        <v>4123</v>
      </c>
      <c r="D17" s="221">
        <v>838</v>
      </c>
      <c r="E17" s="221">
        <v>874</v>
      </c>
      <c r="F17" s="221">
        <v>535</v>
      </c>
      <c r="G17" s="221">
        <v>510</v>
      </c>
      <c r="H17" s="221">
        <v>299</v>
      </c>
      <c r="I17" s="221">
        <v>422</v>
      </c>
      <c r="J17" s="221"/>
      <c r="K17" s="221"/>
      <c r="L17" s="221"/>
      <c r="M17" s="222"/>
    </row>
    <row r="18" spans="1:40" x14ac:dyDescent="0.25">
      <c r="A18" s="216" t="s">
        <v>10</v>
      </c>
      <c r="B18" s="220">
        <v>5925</v>
      </c>
      <c r="C18" s="221">
        <v>8109</v>
      </c>
      <c r="D18" s="221">
        <v>768</v>
      </c>
      <c r="E18" s="221">
        <v>759</v>
      </c>
      <c r="F18" s="221">
        <v>639</v>
      </c>
      <c r="G18" s="221">
        <v>498</v>
      </c>
      <c r="H18" s="221">
        <v>340</v>
      </c>
      <c r="I18" s="221">
        <v>429</v>
      </c>
      <c r="J18" s="221"/>
      <c r="K18" s="221"/>
      <c r="L18" s="221"/>
      <c r="M18" s="222"/>
    </row>
    <row r="19" spans="1:40" x14ac:dyDescent="0.25">
      <c r="A19" s="216" t="s">
        <v>11</v>
      </c>
      <c r="B19" s="220">
        <v>236</v>
      </c>
      <c r="C19" s="221">
        <v>339</v>
      </c>
      <c r="D19" s="221">
        <v>279</v>
      </c>
      <c r="E19" s="221">
        <v>198</v>
      </c>
      <c r="F19" s="221">
        <v>221</v>
      </c>
      <c r="G19" s="221">
        <v>200</v>
      </c>
      <c r="H19" s="221"/>
      <c r="I19" s="221"/>
      <c r="J19" s="221"/>
      <c r="K19" s="221"/>
      <c r="L19" s="221"/>
      <c r="M19" s="222"/>
    </row>
    <row r="20" spans="1:40" x14ac:dyDescent="0.25">
      <c r="A20" s="216" t="s">
        <v>12</v>
      </c>
      <c r="B20" s="220"/>
      <c r="C20" s="221"/>
      <c r="D20" s="221"/>
      <c r="E20" s="221"/>
      <c r="F20" s="221"/>
      <c r="G20" s="221"/>
      <c r="H20" s="221"/>
      <c r="I20" s="221"/>
      <c r="J20" s="221"/>
      <c r="K20" s="221"/>
      <c r="L20" s="221"/>
      <c r="M20" s="222"/>
    </row>
    <row r="21" spans="1:40" x14ac:dyDescent="0.25">
      <c r="A21" s="216" t="s">
        <v>13</v>
      </c>
      <c r="B21" s="223"/>
      <c r="C21" s="224"/>
      <c r="D21" s="224"/>
      <c r="E21" s="224"/>
      <c r="F21" s="224"/>
      <c r="G21" s="224"/>
      <c r="H21" s="224"/>
      <c r="I21" s="224"/>
      <c r="J21" s="224"/>
      <c r="K21" s="224"/>
      <c r="L21" s="224"/>
      <c r="M21" s="225"/>
    </row>
    <row r="23" spans="1:40" ht="15.75" thickBot="1" x14ac:dyDescent="0.3"/>
    <row r="24" spans="1:40" s="226" customFormat="1" x14ac:dyDescent="0.25">
      <c r="B24" s="335" t="s">
        <v>17</v>
      </c>
      <c r="C24" s="335"/>
      <c r="D24" s="335" t="s">
        <v>18</v>
      </c>
      <c r="E24" s="335"/>
      <c r="F24" s="335" t="s">
        <v>117</v>
      </c>
      <c r="G24" s="335"/>
      <c r="H24" s="335" t="s">
        <v>53</v>
      </c>
      <c r="I24" s="335"/>
      <c r="O24" s="326" t="s">
        <v>17</v>
      </c>
      <c r="P24" s="327"/>
      <c r="Q24" s="327"/>
      <c r="R24" s="327"/>
      <c r="S24" s="327"/>
      <c r="T24" s="327"/>
      <c r="U24" s="327"/>
      <c r="V24" s="327"/>
      <c r="W24" s="326" t="s">
        <v>18</v>
      </c>
      <c r="X24" s="327"/>
      <c r="Y24" s="327"/>
      <c r="Z24" s="327"/>
      <c r="AA24" s="327"/>
      <c r="AB24" s="330"/>
      <c r="AC24" s="326" t="s">
        <v>117</v>
      </c>
      <c r="AD24" s="327"/>
      <c r="AE24" s="327"/>
      <c r="AF24" s="327"/>
      <c r="AG24" s="327"/>
      <c r="AH24" s="330"/>
      <c r="AI24" s="327" t="s">
        <v>53</v>
      </c>
      <c r="AJ24" s="327"/>
      <c r="AK24" s="327"/>
      <c r="AL24" s="327"/>
      <c r="AM24" s="327"/>
      <c r="AN24" s="330"/>
    </row>
    <row r="25" spans="1:40" s="226" customFormat="1" ht="15.75" thickBot="1" x14ac:dyDescent="0.3">
      <c r="B25" s="228">
        <v>1</v>
      </c>
      <c r="C25" s="228">
        <v>2</v>
      </c>
      <c r="D25" s="228">
        <v>3</v>
      </c>
      <c r="E25" s="228">
        <v>4</v>
      </c>
      <c r="F25" s="228">
        <v>5</v>
      </c>
      <c r="G25" s="228">
        <v>6</v>
      </c>
      <c r="H25" s="228">
        <v>7</v>
      </c>
      <c r="I25" s="228">
        <v>8</v>
      </c>
      <c r="J25" s="228">
        <v>9</v>
      </c>
      <c r="K25" s="228">
        <v>10</v>
      </c>
      <c r="L25" s="228">
        <v>11</v>
      </c>
      <c r="M25" s="228">
        <v>12</v>
      </c>
      <c r="O25" s="129"/>
      <c r="P25" s="128" t="s">
        <v>77</v>
      </c>
      <c r="Q25" s="128" t="s">
        <v>78</v>
      </c>
      <c r="R25" s="128" t="s">
        <v>138</v>
      </c>
      <c r="S25" s="128" t="s">
        <v>22</v>
      </c>
      <c r="T25" s="130" t="s">
        <v>79</v>
      </c>
      <c r="U25" s="134" t="s">
        <v>131</v>
      </c>
      <c r="V25" s="134" t="s">
        <v>132</v>
      </c>
      <c r="W25" s="129" t="s">
        <v>77</v>
      </c>
      <c r="X25" s="128" t="s">
        <v>78</v>
      </c>
      <c r="Y25" s="128" t="s">
        <v>22</v>
      </c>
      <c r="Z25" s="130" t="s">
        <v>79</v>
      </c>
      <c r="AA25" s="134" t="s">
        <v>131</v>
      </c>
      <c r="AB25" s="130" t="s">
        <v>132</v>
      </c>
      <c r="AC25" s="129" t="s">
        <v>77</v>
      </c>
      <c r="AD25" s="128" t="s">
        <v>78</v>
      </c>
      <c r="AE25" s="128" t="s">
        <v>22</v>
      </c>
      <c r="AF25" s="130" t="s">
        <v>79</v>
      </c>
      <c r="AG25" s="134" t="s">
        <v>131</v>
      </c>
      <c r="AH25" s="130" t="s">
        <v>132</v>
      </c>
      <c r="AI25" s="131" t="s">
        <v>77</v>
      </c>
      <c r="AJ25" s="128" t="s">
        <v>78</v>
      </c>
      <c r="AK25" s="128" t="s">
        <v>22</v>
      </c>
      <c r="AL25" s="130" t="s">
        <v>79</v>
      </c>
      <c r="AM25" s="134" t="s">
        <v>131</v>
      </c>
      <c r="AN25" s="130" t="s">
        <v>132</v>
      </c>
    </row>
    <row r="26" spans="1:40" s="226" customFormat="1" x14ac:dyDescent="0.25">
      <c r="A26" s="228" t="s">
        <v>6</v>
      </c>
      <c r="B26" s="347" t="s">
        <v>133</v>
      </c>
      <c r="C26" s="348"/>
      <c r="D26" s="348"/>
      <c r="E26" s="348"/>
      <c r="F26" s="348"/>
      <c r="G26" s="348"/>
      <c r="H26" s="348"/>
      <c r="I26" s="349"/>
      <c r="J26" s="211"/>
      <c r="K26" s="211"/>
      <c r="L26" s="211"/>
      <c r="M26" s="212"/>
      <c r="O26" s="102" t="s">
        <v>133</v>
      </c>
      <c r="P26" s="43">
        <v>332</v>
      </c>
      <c r="Q26" s="43">
        <v>412</v>
      </c>
      <c r="R26" s="43"/>
      <c r="S26" s="44">
        <f>AVERAGE(P26:Q26)</f>
        <v>372</v>
      </c>
      <c r="T26" s="138">
        <f>S26/$S$31</f>
        <v>1.306791569086651</v>
      </c>
      <c r="U26" s="44">
        <f>STDEV(P26:Q26)</f>
        <v>56.568542494923804</v>
      </c>
      <c r="V26" s="241">
        <f>U26/S26*100</f>
        <v>15.206597444871992</v>
      </c>
      <c r="W26" s="43">
        <v>416</v>
      </c>
      <c r="X26" s="43">
        <v>413</v>
      </c>
      <c r="Y26" s="44">
        <f>AVERAGE(W26:X26)</f>
        <v>414.5</v>
      </c>
      <c r="Z26" s="138">
        <f>Y26/$S$31</f>
        <v>1.4560889929742389</v>
      </c>
      <c r="AA26" s="44">
        <f>STDEV(W26:X26)</f>
        <v>2.1213203435596424</v>
      </c>
      <c r="AB26" s="241">
        <f>AA26/Y26*100</f>
        <v>0.51177812872367723</v>
      </c>
      <c r="AC26" s="43">
        <v>299</v>
      </c>
      <c r="AD26" s="43">
        <v>277</v>
      </c>
      <c r="AE26" s="44">
        <f>AVERAGE(AC26:AD26)</f>
        <v>288</v>
      </c>
      <c r="AF26" s="138">
        <f>AE26/$S$31</f>
        <v>1.0117096018735363</v>
      </c>
      <c r="AG26" s="44">
        <f>STDEV(AC26:AD26)</f>
        <v>15.556349186104045</v>
      </c>
      <c r="AH26" s="241">
        <f>AG26/AE26*100</f>
        <v>5.4015101340639049</v>
      </c>
      <c r="AI26" s="43">
        <v>318</v>
      </c>
      <c r="AJ26" s="43">
        <v>314</v>
      </c>
      <c r="AK26" s="44">
        <f>AVERAGE(AI26:AJ26)</f>
        <v>316</v>
      </c>
      <c r="AL26" s="138">
        <f>AK26/$S$31</f>
        <v>1.1100702576112411</v>
      </c>
      <c r="AM26" s="44">
        <f>STDEV(AI26:AJ26)</f>
        <v>2.8284271247461903</v>
      </c>
      <c r="AN26" s="140">
        <f>AM26/AK26*100</f>
        <v>0.89507187491968054</v>
      </c>
    </row>
    <row r="27" spans="1:40" s="226" customFormat="1" x14ac:dyDescent="0.25">
      <c r="A27" s="228" t="s">
        <v>7</v>
      </c>
      <c r="B27" s="347" t="s">
        <v>134</v>
      </c>
      <c r="C27" s="348"/>
      <c r="D27" s="348"/>
      <c r="E27" s="348"/>
      <c r="F27" s="348"/>
      <c r="G27" s="348"/>
      <c r="H27" s="348"/>
      <c r="I27" s="349"/>
      <c r="J27" s="124"/>
      <c r="K27" s="124"/>
      <c r="L27" s="124"/>
      <c r="M27" s="127"/>
      <c r="O27" s="107" t="s">
        <v>134</v>
      </c>
      <c r="P27" s="24">
        <v>276</v>
      </c>
      <c r="Q27" s="24">
        <v>327</v>
      </c>
      <c r="R27" s="24"/>
      <c r="S27" s="25">
        <f t="shared" ref="S27:S30" si="0">AVERAGE(P27:Q27)</f>
        <v>301.5</v>
      </c>
      <c r="T27" s="242">
        <f t="shared" ref="T27:T32" si="1">S27/$S$31</f>
        <v>1.0591334894613582</v>
      </c>
      <c r="U27" s="25">
        <f t="shared" ref="U27:U30" si="2">STDEV(P27:Q27)</f>
        <v>36.062445840513924</v>
      </c>
      <c r="V27" s="240">
        <f t="shared" ref="V27:V30" si="3">U27/S27*100</f>
        <v>11.961010229026177</v>
      </c>
      <c r="W27" s="24">
        <v>393</v>
      </c>
      <c r="X27" s="24">
        <v>289</v>
      </c>
      <c r="Y27" s="25">
        <f t="shared" ref="Y27:Y30" si="4">AVERAGE(W27:X27)</f>
        <v>341</v>
      </c>
      <c r="Z27" s="242">
        <f t="shared" ref="Z27:Z30" si="5">Y27/$S$31</f>
        <v>1.1978922716627634</v>
      </c>
      <c r="AA27" s="25">
        <f t="shared" ref="AA27:AA30" si="6">STDEV(W27:X27)</f>
        <v>73.53910524340094</v>
      </c>
      <c r="AB27" s="240">
        <f t="shared" ref="AB27:AB30" si="7">AA27/Y27*100</f>
        <v>21.565720012727549</v>
      </c>
      <c r="AC27" s="24">
        <v>383</v>
      </c>
      <c r="AD27" s="24">
        <v>290</v>
      </c>
      <c r="AE27" s="25">
        <f t="shared" ref="AE27:AE30" si="8">AVERAGE(AC27:AD27)</f>
        <v>336.5</v>
      </c>
      <c r="AF27" s="242">
        <f t="shared" ref="AF27:AF30" si="9">AE27/$S$31</f>
        <v>1.1820843091334894</v>
      </c>
      <c r="AG27" s="25">
        <f t="shared" ref="AG27:AG30" si="10">STDEV(AC27:AD27)</f>
        <v>65.760930650348925</v>
      </c>
      <c r="AH27" s="240">
        <f t="shared" ref="AH27:AH30" si="11">AG27/AE27*100</f>
        <v>19.542624264591062</v>
      </c>
      <c r="AI27" s="24">
        <v>288</v>
      </c>
      <c r="AJ27" s="24">
        <v>250</v>
      </c>
      <c r="AK27" s="25">
        <f t="shared" ref="AK27:AK30" si="12">AVERAGE(AI27:AJ27)</f>
        <v>269</v>
      </c>
      <c r="AL27" s="242">
        <f t="shared" ref="AL27:AL30" si="13">AK27/$S$31</f>
        <v>0.94496487119437933</v>
      </c>
      <c r="AM27" s="25">
        <f t="shared" ref="AM27:AM30" si="14">STDEV(AI27:AJ27)</f>
        <v>26.870057685088806</v>
      </c>
      <c r="AN27" s="141">
        <f t="shared" ref="AN27:AN30" si="15">AM27/AK27*100</f>
        <v>9.9888690279140544</v>
      </c>
    </row>
    <row r="28" spans="1:40" s="226" customFormat="1" x14ac:dyDescent="0.25">
      <c r="A28" s="228" t="s">
        <v>8</v>
      </c>
      <c r="B28" s="347" t="s">
        <v>135</v>
      </c>
      <c r="C28" s="348"/>
      <c r="D28" s="348"/>
      <c r="E28" s="348"/>
      <c r="F28" s="348"/>
      <c r="G28" s="348"/>
      <c r="H28" s="348"/>
      <c r="I28" s="349"/>
      <c r="J28" s="124"/>
      <c r="K28" s="124"/>
      <c r="L28" s="124"/>
      <c r="M28" s="127"/>
      <c r="O28" s="107" t="s">
        <v>135</v>
      </c>
      <c r="P28" s="24">
        <v>7690</v>
      </c>
      <c r="Q28" s="24">
        <v>7960</v>
      </c>
      <c r="R28" s="24"/>
      <c r="S28" s="25">
        <f t="shared" si="0"/>
        <v>7825</v>
      </c>
      <c r="T28" s="242">
        <f t="shared" si="1"/>
        <v>27.488290398126463</v>
      </c>
      <c r="U28" s="25">
        <f t="shared" si="2"/>
        <v>190.91883092036784</v>
      </c>
      <c r="V28" s="240">
        <f t="shared" si="3"/>
        <v>2.4398572641580554</v>
      </c>
      <c r="W28" s="24">
        <v>663</v>
      </c>
      <c r="X28" s="24">
        <v>1116</v>
      </c>
      <c r="Y28" s="25">
        <f t="shared" si="4"/>
        <v>889.5</v>
      </c>
      <c r="Z28" s="242">
        <f t="shared" si="5"/>
        <v>3.1247072599531616</v>
      </c>
      <c r="AA28" s="25">
        <f t="shared" si="6"/>
        <v>320.319371877506</v>
      </c>
      <c r="AB28" s="240">
        <f t="shared" si="7"/>
        <v>36.011171655706129</v>
      </c>
      <c r="AC28" s="24">
        <v>476</v>
      </c>
      <c r="AD28" s="24">
        <v>400</v>
      </c>
      <c r="AE28" s="25">
        <f t="shared" si="8"/>
        <v>438</v>
      </c>
      <c r="AF28" s="242">
        <f t="shared" si="9"/>
        <v>1.5386416861826697</v>
      </c>
      <c r="AG28" s="25">
        <f t="shared" si="10"/>
        <v>53.740115370177612</v>
      </c>
      <c r="AH28" s="240">
        <f t="shared" si="11"/>
        <v>12.269432732917263</v>
      </c>
      <c r="AI28" s="24">
        <v>182</v>
      </c>
      <c r="AJ28" s="24">
        <v>312</v>
      </c>
      <c r="AK28" s="25">
        <f t="shared" si="12"/>
        <v>247</v>
      </c>
      <c r="AL28" s="242">
        <f t="shared" si="13"/>
        <v>0.86768149882903978</v>
      </c>
      <c r="AM28" s="25">
        <f t="shared" si="14"/>
        <v>91.923881554251182</v>
      </c>
      <c r="AN28" s="141">
        <f t="shared" si="15"/>
        <v>37.216146378239344</v>
      </c>
    </row>
    <row r="29" spans="1:40" s="226" customFormat="1" x14ac:dyDescent="0.25">
      <c r="A29" s="228" t="s">
        <v>9</v>
      </c>
      <c r="B29" s="347" t="s">
        <v>136</v>
      </c>
      <c r="C29" s="348"/>
      <c r="D29" s="348"/>
      <c r="E29" s="348"/>
      <c r="F29" s="348"/>
      <c r="G29" s="348"/>
      <c r="H29" s="348"/>
      <c r="I29" s="349"/>
      <c r="J29" s="124"/>
      <c r="K29" s="124"/>
      <c r="L29" s="124"/>
      <c r="M29" s="127"/>
      <c r="O29" s="107" t="s">
        <v>136</v>
      </c>
      <c r="P29" s="24">
        <v>2847</v>
      </c>
      <c r="Q29" s="24">
        <v>4123</v>
      </c>
      <c r="R29" s="24"/>
      <c r="S29" s="25">
        <f t="shared" si="0"/>
        <v>3485</v>
      </c>
      <c r="T29" s="242">
        <f t="shared" si="1"/>
        <v>12.2423887587822</v>
      </c>
      <c r="U29" s="25">
        <f t="shared" si="2"/>
        <v>902.26825279403465</v>
      </c>
      <c r="V29" s="240">
        <f t="shared" si="3"/>
        <v>25.890050295381194</v>
      </c>
      <c r="W29" s="24">
        <v>838</v>
      </c>
      <c r="X29" s="24">
        <v>874</v>
      </c>
      <c r="Y29" s="25">
        <f t="shared" si="4"/>
        <v>856</v>
      </c>
      <c r="Z29" s="242">
        <f t="shared" si="5"/>
        <v>3.0070257611241216</v>
      </c>
      <c r="AA29" s="25">
        <f t="shared" si="6"/>
        <v>25.45584412271571</v>
      </c>
      <c r="AB29" s="240">
        <f t="shared" si="7"/>
        <v>2.9738135657378164</v>
      </c>
      <c r="AC29" s="24">
        <v>535</v>
      </c>
      <c r="AD29" s="24">
        <v>510</v>
      </c>
      <c r="AE29" s="25">
        <f t="shared" si="8"/>
        <v>522.5</v>
      </c>
      <c r="AF29" s="242">
        <f t="shared" si="9"/>
        <v>1.835480093676815</v>
      </c>
      <c r="AG29" s="25">
        <f t="shared" si="10"/>
        <v>17.677669529663689</v>
      </c>
      <c r="AH29" s="240">
        <f t="shared" si="11"/>
        <v>3.383286034385395</v>
      </c>
      <c r="AI29" s="24">
        <v>299</v>
      </c>
      <c r="AJ29" s="24">
        <v>422</v>
      </c>
      <c r="AK29" s="25">
        <f t="shared" si="12"/>
        <v>360.5</v>
      </c>
      <c r="AL29" s="242">
        <f t="shared" si="13"/>
        <v>1.2663934426229508</v>
      </c>
      <c r="AM29" s="25">
        <f t="shared" si="14"/>
        <v>86.974134085945352</v>
      </c>
      <c r="AN29" s="141">
        <f t="shared" si="15"/>
        <v>24.125973394159598</v>
      </c>
    </row>
    <row r="30" spans="1:40" s="226" customFormat="1" x14ac:dyDescent="0.25">
      <c r="A30" s="228" t="s">
        <v>10</v>
      </c>
      <c r="B30" s="347" t="s">
        <v>137</v>
      </c>
      <c r="C30" s="348"/>
      <c r="D30" s="348"/>
      <c r="E30" s="348"/>
      <c r="F30" s="348"/>
      <c r="G30" s="348"/>
      <c r="H30" s="348"/>
      <c r="I30" s="349"/>
      <c r="J30" s="124"/>
      <c r="K30" s="124"/>
      <c r="L30" s="124"/>
      <c r="M30" s="127"/>
      <c r="O30" s="107" t="s">
        <v>137</v>
      </c>
      <c r="P30" s="24">
        <v>5925</v>
      </c>
      <c r="Q30" s="24">
        <v>8109</v>
      </c>
      <c r="R30" s="24"/>
      <c r="S30" s="25">
        <f t="shared" si="0"/>
        <v>7017</v>
      </c>
      <c r="T30" s="242">
        <f t="shared" si="1"/>
        <v>24.649882903981261</v>
      </c>
      <c r="U30" s="25">
        <f t="shared" si="2"/>
        <v>1544.3212101114198</v>
      </c>
      <c r="V30" s="240">
        <f t="shared" si="3"/>
        <v>22.008282886011401</v>
      </c>
      <c r="W30" s="24">
        <v>768</v>
      </c>
      <c r="X30" s="24">
        <v>759</v>
      </c>
      <c r="Y30" s="25">
        <f t="shared" si="4"/>
        <v>763.5</v>
      </c>
      <c r="Z30" s="242">
        <f t="shared" si="5"/>
        <v>2.6820843091334892</v>
      </c>
      <c r="AA30" s="25">
        <f t="shared" si="6"/>
        <v>6.3639610306789276</v>
      </c>
      <c r="AB30" s="240">
        <f t="shared" si="7"/>
        <v>0.83352469295074361</v>
      </c>
      <c r="AC30" s="24">
        <v>639</v>
      </c>
      <c r="AD30" s="24">
        <v>498</v>
      </c>
      <c r="AE30" s="25">
        <f t="shared" si="8"/>
        <v>568.5</v>
      </c>
      <c r="AF30" s="242">
        <f t="shared" si="9"/>
        <v>1.9970725995316159</v>
      </c>
      <c r="AG30" s="25">
        <f t="shared" si="10"/>
        <v>99.702056147303196</v>
      </c>
      <c r="AH30" s="240">
        <f t="shared" si="11"/>
        <v>17.537740747106984</v>
      </c>
      <c r="AI30" s="24">
        <v>340</v>
      </c>
      <c r="AJ30" s="24">
        <v>429</v>
      </c>
      <c r="AK30" s="25">
        <f t="shared" si="12"/>
        <v>384.5</v>
      </c>
      <c r="AL30" s="242">
        <f t="shared" si="13"/>
        <v>1.3507025761124121</v>
      </c>
      <c r="AM30" s="25">
        <f t="shared" si="14"/>
        <v>62.932503525602726</v>
      </c>
      <c r="AN30" s="141">
        <f t="shared" si="15"/>
        <v>16.367361124994208</v>
      </c>
    </row>
    <row r="31" spans="1:40" s="226" customFormat="1" x14ac:dyDescent="0.25">
      <c r="A31" s="228" t="s">
        <v>11</v>
      </c>
      <c r="B31" s="335" t="s">
        <v>25</v>
      </c>
      <c r="C31" s="335"/>
      <c r="D31" s="335"/>
      <c r="E31" s="335" t="s">
        <v>24</v>
      </c>
      <c r="F31" s="335"/>
      <c r="G31" s="335"/>
      <c r="H31" s="206"/>
      <c r="I31" s="207"/>
      <c r="J31" s="124"/>
      <c r="K31" s="124"/>
      <c r="L31" s="124"/>
      <c r="M31" s="127"/>
      <c r="O31" s="107" t="s">
        <v>24</v>
      </c>
      <c r="P31" s="24">
        <v>236</v>
      </c>
      <c r="Q31" s="24">
        <v>339</v>
      </c>
      <c r="R31" s="24">
        <v>279</v>
      </c>
      <c r="S31" s="25">
        <f>AVERAGE(P31:R31)</f>
        <v>284.66666666666669</v>
      </c>
      <c r="T31" s="242">
        <f t="shared" si="1"/>
        <v>1</v>
      </c>
      <c r="U31" s="25">
        <f>STDEV(P31:R31)</f>
        <v>51.733290377988993</v>
      </c>
      <c r="V31" s="240">
        <f>U31/S31*100</f>
        <v>18.173287018028919</v>
      </c>
      <c r="W31" s="24"/>
      <c r="X31" s="24"/>
      <c r="Y31" s="25"/>
      <c r="Z31" s="25"/>
      <c r="AA31" s="25"/>
      <c r="AB31" s="240"/>
      <c r="AC31" s="24"/>
      <c r="AD31" s="24"/>
      <c r="AE31" s="25"/>
      <c r="AF31" s="25"/>
      <c r="AG31" s="25"/>
      <c r="AH31" s="240"/>
      <c r="AI31" s="24"/>
      <c r="AJ31" s="24"/>
      <c r="AK31" s="25"/>
      <c r="AL31" s="25"/>
      <c r="AM31" s="25"/>
      <c r="AN31" s="141"/>
    </row>
    <row r="32" spans="1:40" s="226" customFormat="1" ht="15.75" thickBot="1" x14ac:dyDescent="0.3">
      <c r="A32" s="228" t="s">
        <v>12</v>
      </c>
      <c r="B32" s="205"/>
      <c r="C32" s="206"/>
      <c r="D32" s="207"/>
      <c r="E32" s="205"/>
      <c r="F32" s="206"/>
      <c r="G32" s="207"/>
      <c r="H32" s="211"/>
      <c r="I32" s="212"/>
      <c r="J32" s="124"/>
      <c r="K32" s="124"/>
      <c r="L32" s="124"/>
      <c r="M32" s="127"/>
      <c r="O32" s="103" t="s">
        <v>25</v>
      </c>
      <c r="P32" s="26">
        <v>198</v>
      </c>
      <c r="Q32" s="26">
        <v>221</v>
      </c>
      <c r="R32" s="26">
        <v>200</v>
      </c>
      <c r="S32" s="98">
        <f>AVERAGE(P32:R32)</f>
        <v>206.33333333333334</v>
      </c>
      <c r="T32" s="139">
        <f t="shared" si="1"/>
        <v>0.72482435597189698</v>
      </c>
      <c r="U32" s="98">
        <f>STDEV(P32:R32)</f>
        <v>12.741009902410928</v>
      </c>
      <c r="V32" s="243">
        <f>U32/S32*100</f>
        <v>6.1749644115077196</v>
      </c>
      <c r="W32" s="26"/>
      <c r="X32" s="26"/>
      <c r="Y32" s="98"/>
      <c r="Z32" s="98"/>
      <c r="AA32" s="98"/>
      <c r="AB32" s="243"/>
      <c r="AC32" s="26"/>
      <c r="AD32" s="26"/>
      <c r="AE32" s="98"/>
      <c r="AF32" s="98"/>
      <c r="AG32" s="98"/>
      <c r="AH32" s="139"/>
      <c r="AI32" s="26"/>
      <c r="AJ32" s="26"/>
      <c r="AK32" s="98"/>
      <c r="AL32" s="98"/>
      <c r="AM32" s="98"/>
      <c r="AN32" s="110"/>
    </row>
    <row r="33" spans="1:13" s="226" customFormat="1" x14ac:dyDescent="0.25">
      <c r="A33" s="228" t="s">
        <v>13</v>
      </c>
      <c r="B33" s="213"/>
      <c r="C33" s="93"/>
      <c r="D33" s="93"/>
      <c r="E33" s="93"/>
      <c r="F33" s="93"/>
      <c r="G33" s="93"/>
      <c r="H33" s="208"/>
      <c r="I33" s="210"/>
      <c r="J33" s="209"/>
      <c r="K33" s="209"/>
      <c r="L33" s="209"/>
      <c r="M33" s="210"/>
    </row>
  </sheetData>
  <mergeCells count="15">
    <mergeCell ref="B30:I30"/>
    <mergeCell ref="B31:D31"/>
    <mergeCell ref="E31:G31"/>
    <mergeCell ref="AC24:AH24"/>
    <mergeCell ref="AI24:AN24"/>
    <mergeCell ref="B26:I26"/>
    <mergeCell ref="B27:I27"/>
    <mergeCell ref="B28:I28"/>
    <mergeCell ref="B29:I29"/>
    <mergeCell ref="B24:C24"/>
    <mergeCell ref="D24:E24"/>
    <mergeCell ref="F24:G24"/>
    <mergeCell ref="H24:I24"/>
    <mergeCell ref="O24:V24"/>
    <mergeCell ref="W24:AB24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AM33"/>
  <sheetViews>
    <sheetView topLeftCell="A12" workbookViewId="0">
      <selection activeCell="B24" sqref="B24:E24"/>
    </sheetView>
  </sheetViews>
  <sheetFormatPr defaultRowHeight="15" x14ac:dyDescent="0.25"/>
  <sheetData>
    <row r="3" spans="1:13" x14ac:dyDescent="0.25">
      <c r="A3" s="227" t="s">
        <v>0</v>
      </c>
      <c r="B3" s="226"/>
      <c r="C3" s="226"/>
      <c r="D3" s="227" t="s">
        <v>1</v>
      </c>
      <c r="E3" s="226"/>
      <c r="F3" s="226"/>
      <c r="G3" s="226"/>
      <c r="H3" s="226"/>
      <c r="I3" s="226"/>
      <c r="J3" s="226"/>
      <c r="K3" s="227" t="s">
        <v>128</v>
      </c>
      <c r="L3" s="226"/>
      <c r="M3" s="226"/>
    </row>
    <row r="4" spans="1:13" x14ac:dyDescent="0.25">
      <c r="A4" s="227" t="s">
        <v>2</v>
      </c>
      <c r="B4" s="226"/>
      <c r="C4" s="226"/>
      <c r="D4" s="226"/>
      <c r="E4" s="226"/>
      <c r="F4" s="226"/>
      <c r="G4" s="226"/>
      <c r="H4" s="226"/>
      <c r="I4" s="227" t="s">
        <v>124</v>
      </c>
      <c r="J4" s="226"/>
      <c r="K4" s="227" t="s">
        <v>129</v>
      </c>
      <c r="L4" s="226"/>
      <c r="M4" s="226"/>
    </row>
    <row r="5" spans="1:13" x14ac:dyDescent="0.25">
      <c r="A5" s="227" t="s">
        <v>126</v>
      </c>
      <c r="B5" s="226"/>
      <c r="C5" s="226"/>
      <c r="D5" s="226"/>
      <c r="E5" s="226"/>
      <c r="F5" s="226"/>
      <c r="G5" s="226"/>
      <c r="H5" s="226"/>
      <c r="I5" s="226"/>
      <c r="J5" s="226"/>
      <c r="K5" s="226"/>
      <c r="L5" s="226"/>
      <c r="M5" s="226"/>
    </row>
    <row r="6" spans="1:13" x14ac:dyDescent="0.25">
      <c r="A6" s="227" t="s">
        <v>112</v>
      </c>
      <c r="B6" s="226"/>
      <c r="C6" s="226"/>
      <c r="D6" s="226"/>
      <c r="E6" s="226"/>
      <c r="F6" s="226"/>
      <c r="G6" s="226"/>
      <c r="H6" s="226"/>
      <c r="I6" s="226"/>
      <c r="J6" s="226"/>
      <c r="K6" s="226"/>
      <c r="L6" s="226"/>
      <c r="M6" s="226"/>
    </row>
    <row r="7" spans="1:13" x14ac:dyDescent="0.25">
      <c r="A7" s="227" t="s">
        <v>130</v>
      </c>
      <c r="B7" s="226"/>
      <c r="C7" s="226"/>
      <c r="D7" s="226"/>
      <c r="E7" s="226"/>
      <c r="F7" s="226"/>
      <c r="G7" s="226"/>
      <c r="H7" s="226"/>
      <c r="I7" s="226"/>
      <c r="J7" s="226"/>
      <c r="K7" s="226"/>
      <c r="L7" s="226"/>
      <c r="M7" s="226"/>
    </row>
    <row r="8" spans="1:13" x14ac:dyDescent="0.25">
      <c r="A8" s="227" t="s">
        <v>4</v>
      </c>
      <c r="B8" s="226"/>
      <c r="C8" s="226"/>
      <c r="D8" s="226"/>
      <c r="E8" s="226"/>
      <c r="F8" s="226"/>
      <c r="G8" s="226"/>
      <c r="H8" s="226"/>
      <c r="I8" s="226"/>
      <c r="J8" s="226"/>
      <c r="K8" s="226"/>
      <c r="L8" s="226"/>
      <c r="M8" s="226"/>
    </row>
    <row r="12" spans="1:13" x14ac:dyDescent="0.25">
      <c r="A12" s="226"/>
      <c r="B12" s="226" t="s">
        <v>5</v>
      </c>
      <c r="C12" s="226"/>
      <c r="D12" s="226"/>
      <c r="E12" s="226"/>
      <c r="F12" s="226"/>
      <c r="G12" s="226"/>
      <c r="H12" s="226"/>
      <c r="I12" s="226"/>
      <c r="J12" s="226"/>
      <c r="K12" s="226"/>
      <c r="L12" s="226"/>
      <c r="M12" s="226"/>
    </row>
    <row r="13" spans="1:13" x14ac:dyDescent="0.25">
      <c r="A13" s="226"/>
      <c r="B13" s="228">
        <v>1</v>
      </c>
      <c r="C13" s="228">
        <v>2</v>
      </c>
      <c r="D13" s="228">
        <v>3</v>
      </c>
      <c r="E13" s="228">
        <v>4</v>
      </c>
      <c r="F13" s="228">
        <v>5</v>
      </c>
      <c r="G13" s="228">
        <v>6</v>
      </c>
      <c r="H13" s="228">
        <v>7</v>
      </c>
      <c r="I13" s="228">
        <v>8</v>
      </c>
      <c r="J13" s="228">
        <v>9</v>
      </c>
      <c r="K13" s="228">
        <v>10</v>
      </c>
      <c r="L13" s="228">
        <v>11</v>
      </c>
      <c r="M13" s="228">
        <v>12</v>
      </c>
    </row>
    <row r="14" spans="1:13" x14ac:dyDescent="0.25">
      <c r="A14" s="228" t="s">
        <v>6</v>
      </c>
      <c r="B14" s="229">
        <v>427</v>
      </c>
      <c r="C14" s="230">
        <v>434</v>
      </c>
      <c r="D14" s="230">
        <v>431</v>
      </c>
      <c r="E14" s="230">
        <v>430</v>
      </c>
      <c r="F14" s="230">
        <v>339</v>
      </c>
      <c r="G14" s="230">
        <v>379</v>
      </c>
      <c r="H14" s="230">
        <v>322</v>
      </c>
      <c r="I14" s="230">
        <v>346</v>
      </c>
      <c r="J14" s="230"/>
      <c r="K14" s="230"/>
      <c r="L14" s="230"/>
      <c r="M14" s="231"/>
    </row>
    <row r="15" spans="1:13" x14ac:dyDescent="0.25">
      <c r="A15" s="228" t="s">
        <v>7</v>
      </c>
      <c r="B15" s="232">
        <v>363</v>
      </c>
      <c r="C15" s="233">
        <v>420</v>
      </c>
      <c r="D15" s="233">
        <v>426</v>
      </c>
      <c r="E15" s="233">
        <v>314</v>
      </c>
      <c r="F15" s="233">
        <v>298</v>
      </c>
      <c r="G15" s="233">
        <v>310</v>
      </c>
      <c r="H15" s="233">
        <v>298</v>
      </c>
      <c r="I15" s="233">
        <v>278</v>
      </c>
      <c r="J15" s="233"/>
      <c r="K15" s="233"/>
      <c r="L15" s="233"/>
      <c r="M15" s="234"/>
    </row>
    <row r="16" spans="1:13" x14ac:dyDescent="0.25">
      <c r="A16" s="228" t="s">
        <v>8</v>
      </c>
      <c r="B16" s="232">
        <v>9267</v>
      </c>
      <c r="C16" s="233">
        <v>11614</v>
      </c>
      <c r="D16" s="233">
        <v>1534</v>
      </c>
      <c r="E16" s="233">
        <v>1660</v>
      </c>
      <c r="F16" s="233">
        <v>517</v>
      </c>
      <c r="G16" s="233">
        <v>490</v>
      </c>
      <c r="H16" s="233">
        <v>198</v>
      </c>
      <c r="I16" s="233">
        <v>334</v>
      </c>
      <c r="J16" s="233"/>
      <c r="K16" s="233"/>
      <c r="L16" s="233"/>
      <c r="M16" s="234"/>
    </row>
    <row r="17" spans="1:39" x14ac:dyDescent="0.25">
      <c r="A17" s="228" t="s">
        <v>9</v>
      </c>
      <c r="B17" s="232">
        <v>2653</v>
      </c>
      <c r="C17" s="233">
        <v>1969</v>
      </c>
      <c r="D17" s="233">
        <v>931</v>
      </c>
      <c r="E17" s="233">
        <v>916</v>
      </c>
      <c r="F17" s="233">
        <v>619</v>
      </c>
      <c r="G17" s="233">
        <v>450</v>
      </c>
      <c r="H17" s="233">
        <v>365</v>
      </c>
      <c r="I17" s="233">
        <v>432</v>
      </c>
      <c r="J17" s="233"/>
      <c r="K17" s="233"/>
      <c r="L17" s="233"/>
      <c r="M17" s="234"/>
    </row>
    <row r="18" spans="1:39" x14ac:dyDescent="0.25">
      <c r="A18" s="228" t="s">
        <v>10</v>
      </c>
      <c r="B18" s="232">
        <v>1092</v>
      </c>
      <c r="C18" s="233">
        <v>1391</v>
      </c>
      <c r="D18" s="233">
        <v>374</v>
      </c>
      <c r="E18" s="233">
        <v>579</v>
      </c>
      <c r="F18" s="233">
        <v>600</v>
      </c>
      <c r="G18" s="233">
        <v>444</v>
      </c>
      <c r="H18" s="233">
        <v>344</v>
      </c>
      <c r="I18" s="233">
        <v>442</v>
      </c>
      <c r="J18" s="233"/>
      <c r="K18" s="233"/>
      <c r="L18" s="233"/>
      <c r="M18" s="234"/>
    </row>
    <row r="19" spans="1:39" x14ac:dyDescent="0.25">
      <c r="A19" s="228" t="s">
        <v>11</v>
      </c>
      <c r="B19" s="232">
        <v>374</v>
      </c>
      <c r="C19" s="233">
        <v>421</v>
      </c>
      <c r="D19" s="233">
        <v>332</v>
      </c>
      <c r="E19" s="233">
        <v>206</v>
      </c>
      <c r="F19" s="233">
        <v>225</v>
      </c>
      <c r="G19" s="233">
        <v>238</v>
      </c>
      <c r="H19" s="233"/>
      <c r="I19" s="233"/>
      <c r="J19" s="233"/>
      <c r="K19" s="233"/>
      <c r="L19" s="233"/>
      <c r="M19" s="234"/>
    </row>
    <row r="20" spans="1:39" x14ac:dyDescent="0.25">
      <c r="A20" s="228" t="s">
        <v>12</v>
      </c>
      <c r="B20" s="232"/>
      <c r="C20" s="233"/>
      <c r="D20" s="233"/>
      <c r="E20" s="233"/>
      <c r="F20" s="233"/>
      <c r="G20" s="233"/>
      <c r="H20" s="233"/>
      <c r="I20" s="233"/>
      <c r="J20" s="233"/>
      <c r="K20" s="233"/>
      <c r="L20" s="233"/>
      <c r="M20" s="234"/>
    </row>
    <row r="21" spans="1:39" x14ac:dyDescent="0.25">
      <c r="A21" s="228" t="s">
        <v>13</v>
      </c>
      <c r="B21" s="235"/>
      <c r="C21" s="236"/>
      <c r="D21" s="236"/>
      <c r="E21" s="236"/>
      <c r="F21" s="236"/>
      <c r="G21" s="236"/>
      <c r="H21" s="236"/>
      <c r="I21" s="236"/>
      <c r="J21" s="236"/>
      <c r="K21" s="236"/>
      <c r="L21" s="236"/>
      <c r="M21" s="237"/>
    </row>
    <row r="23" spans="1:39" ht="15.75" thickBot="1" x14ac:dyDescent="0.3"/>
    <row r="24" spans="1:39" s="226" customFormat="1" x14ac:dyDescent="0.25">
      <c r="B24" s="335" t="s">
        <v>17</v>
      </c>
      <c r="C24" s="335"/>
      <c r="D24" s="335" t="s">
        <v>18</v>
      </c>
      <c r="E24" s="335"/>
      <c r="F24" s="335" t="s">
        <v>117</v>
      </c>
      <c r="G24" s="335"/>
      <c r="H24" s="335" t="s">
        <v>53</v>
      </c>
      <c r="I24" s="335"/>
      <c r="O24" s="326" t="s">
        <v>17</v>
      </c>
      <c r="P24" s="327"/>
      <c r="Q24" s="327"/>
      <c r="R24" s="327"/>
      <c r="S24" s="327"/>
      <c r="T24" s="327"/>
      <c r="U24" s="327"/>
      <c r="V24" s="326" t="s">
        <v>18</v>
      </c>
      <c r="W24" s="327"/>
      <c r="X24" s="327"/>
      <c r="Y24" s="327"/>
      <c r="Z24" s="327"/>
      <c r="AA24" s="330"/>
      <c r="AB24" s="326" t="s">
        <v>117</v>
      </c>
      <c r="AC24" s="327"/>
      <c r="AD24" s="327"/>
      <c r="AE24" s="327"/>
      <c r="AF24" s="327"/>
      <c r="AG24" s="330"/>
      <c r="AH24" s="327" t="s">
        <v>53</v>
      </c>
      <c r="AI24" s="327"/>
      <c r="AJ24" s="327"/>
      <c r="AK24" s="327"/>
      <c r="AL24" s="327"/>
      <c r="AM24" s="330"/>
    </row>
    <row r="25" spans="1:39" s="226" customFormat="1" x14ac:dyDescent="0.25">
      <c r="B25" s="228">
        <v>1</v>
      </c>
      <c r="C25" s="228">
        <v>2</v>
      </c>
      <c r="D25" s="228">
        <v>3</v>
      </c>
      <c r="E25" s="228">
        <v>4</v>
      </c>
      <c r="F25" s="228">
        <v>5</v>
      </c>
      <c r="G25" s="228">
        <v>6</v>
      </c>
      <c r="H25" s="228">
        <v>7</v>
      </c>
      <c r="I25" s="228">
        <v>8</v>
      </c>
      <c r="J25" s="228">
        <v>9</v>
      </c>
      <c r="K25" s="228">
        <v>10</v>
      </c>
      <c r="L25" s="228">
        <v>11</v>
      </c>
      <c r="M25" s="228">
        <v>12</v>
      </c>
      <c r="O25" s="129"/>
      <c r="P25" s="128" t="s">
        <v>77</v>
      </c>
      <c r="Q25" s="128" t="s">
        <v>78</v>
      </c>
      <c r="R25" s="128" t="s">
        <v>22</v>
      </c>
      <c r="S25" s="130" t="s">
        <v>79</v>
      </c>
      <c r="T25" s="134" t="s">
        <v>131</v>
      </c>
      <c r="U25" s="134" t="s">
        <v>132</v>
      </c>
      <c r="V25" s="129" t="s">
        <v>77</v>
      </c>
      <c r="W25" s="128" t="s">
        <v>78</v>
      </c>
      <c r="X25" s="128" t="s">
        <v>22</v>
      </c>
      <c r="Y25" s="130" t="s">
        <v>79</v>
      </c>
      <c r="Z25" s="134" t="s">
        <v>131</v>
      </c>
      <c r="AA25" s="130" t="s">
        <v>132</v>
      </c>
      <c r="AB25" s="129" t="s">
        <v>77</v>
      </c>
      <c r="AC25" s="128" t="s">
        <v>78</v>
      </c>
      <c r="AD25" s="128" t="s">
        <v>22</v>
      </c>
      <c r="AE25" s="130" t="s">
        <v>79</v>
      </c>
      <c r="AF25" s="134" t="s">
        <v>131</v>
      </c>
      <c r="AG25" s="130" t="s">
        <v>132</v>
      </c>
      <c r="AH25" s="131" t="s">
        <v>77</v>
      </c>
      <c r="AI25" s="128" t="s">
        <v>78</v>
      </c>
      <c r="AJ25" s="128" t="s">
        <v>22</v>
      </c>
      <c r="AK25" s="130" t="s">
        <v>79</v>
      </c>
      <c r="AL25" s="134" t="s">
        <v>131</v>
      </c>
      <c r="AM25" s="130" t="s">
        <v>132</v>
      </c>
    </row>
    <row r="26" spans="1:39" s="226" customFormat="1" x14ac:dyDescent="0.25">
      <c r="A26" s="228" t="s">
        <v>6</v>
      </c>
      <c r="B26" s="347" t="s">
        <v>133</v>
      </c>
      <c r="C26" s="348"/>
      <c r="D26" s="348"/>
      <c r="E26" s="348"/>
      <c r="F26" s="348"/>
      <c r="G26" s="348"/>
      <c r="H26" s="348"/>
      <c r="I26" s="349"/>
      <c r="J26" s="211"/>
      <c r="K26" s="211"/>
      <c r="L26" s="211"/>
      <c r="M26" s="212"/>
      <c r="O26" s="238" t="s">
        <v>133</v>
      </c>
      <c r="P26" s="24">
        <v>427</v>
      </c>
      <c r="Q26" s="24">
        <v>434</v>
      </c>
      <c r="R26" s="25">
        <f>AVERAGE(P26:Q26)</f>
        <v>430.5</v>
      </c>
      <c r="S26" s="242">
        <f>R26/$R$31</f>
        <v>1.0830188679245283</v>
      </c>
      <c r="T26" s="25">
        <f>STDEV(P26:Q26)</f>
        <v>4.9497474683058327</v>
      </c>
      <c r="U26" s="240">
        <f>T26/R26*100</f>
        <v>1.1497671238805651</v>
      </c>
      <c r="V26" s="24">
        <v>431</v>
      </c>
      <c r="W26" s="24">
        <v>430</v>
      </c>
      <c r="X26" s="25">
        <f>AVERAGE(V26:W26)</f>
        <v>430.5</v>
      </c>
      <c r="Y26" s="242">
        <f>X26/$R$31</f>
        <v>1.0830188679245283</v>
      </c>
      <c r="Z26" s="25">
        <f>STDEV(V26:W26)</f>
        <v>0.70710678118654757</v>
      </c>
      <c r="AA26" s="240">
        <f>Z26/X26*100</f>
        <v>0.16425244626865218</v>
      </c>
      <c r="AB26" s="24">
        <v>339</v>
      </c>
      <c r="AC26" s="24">
        <v>379</v>
      </c>
      <c r="AD26" s="25">
        <f>AVERAGE(AB26:AC26)</f>
        <v>359</v>
      </c>
      <c r="AE26" s="242">
        <f>AD26/$R$31</f>
        <v>0.90314465408805034</v>
      </c>
      <c r="AF26" s="25">
        <f>STDEV(AB26:AC26)</f>
        <v>28.284271247461902</v>
      </c>
      <c r="AG26" s="240">
        <f>AF26/AD26*100</f>
        <v>7.8786270884294991</v>
      </c>
      <c r="AH26" s="24">
        <v>322</v>
      </c>
      <c r="AI26" s="24">
        <v>346</v>
      </c>
      <c r="AJ26" s="25">
        <f>AVERAGE(AH26:AI26)</f>
        <v>334</v>
      </c>
      <c r="AK26" s="242">
        <f>AJ26/$R$31</f>
        <v>0.84025157232704406</v>
      </c>
      <c r="AL26" s="25">
        <f>STDEV(AH26:AI26)</f>
        <v>16.970562748477139</v>
      </c>
      <c r="AM26" s="240">
        <f>AL26/AJ26*100</f>
        <v>5.0810068109212994</v>
      </c>
    </row>
    <row r="27" spans="1:39" s="226" customFormat="1" x14ac:dyDescent="0.25">
      <c r="A27" s="228" t="s">
        <v>7</v>
      </c>
      <c r="B27" s="347" t="s">
        <v>134</v>
      </c>
      <c r="C27" s="348"/>
      <c r="D27" s="348"/>
      <c r="E27" s="348"/>
      <c r="F27" s="348"/>
      <c r="G27" s="348"/>
      <c r="H27" s="348"/>
      <c r="I27" s="349"/>
      <c r="J27" s="124"/>
      <c r="K27" s="124"/>
      <c r="L27" s="124"/>
      <c r="M27" s="127"/>
      <c r="O27" s="238" t="s">
        <v>134</v>
      </c>
      <c r="P27" s="24">
        <v>363</v>
      </c>
      <c r="Q27" s="24">
        <v>420</v>
      </c>
      <c r="R27" s="25">
        <f t="shared" ref="R27:R32" si="0">AVERAGE(P27:Q27)</f>
        <v>391.5</v>
      </c>
      <c r="S27" s="242">
        <f t="shared" ref="S27:S32" si="1">R27/$R$31</f>
        <v>0.98490566037735849</v>
      </c>
      <c r="T27" s="25">
        <f t="shared" ref="T27:T31" si="2">STDEV(P27:Q27)</f>
        <v>40.305086527633208</v>
      </c>
      <c r="U27" s="240">
        <f t="shared" ref="U27:U31" si="3">T27/R27*100</f>
        <v>10.295041258654715</v>
      </c>
      <c r="V27" s="24">
        <v>426</v>
      </c>
      <c r="W27" s="24">
        <v>314</v>
      </c>
      <c r="X27" s="25">
        <f t="shared" ref="X27:X30" si="4">AVERAGE(V27:W27)</f>
        <v>370</v>
      </c>
      <c r="Y27" s="242">
        <f t="shared" ref="Y27:Y30" si="5">X27/$R$31</f>
        <v>0.9308176100628931</v>
      </c>
      <c r="Z27" s="25">
        <f t="shared" ref="Z27:Z30" si="6">STDEV(V27:W27)</f>
        <v>79.195959492893323</v>
      </c>
      <c r="AA27" s="240">
        <f t="shared" ref="AA27:AA30" si="7">Z27/X27*100</f>
        <v>21.404313376457655</v>
      </c>
      <c r="AB27" s="24">
        <v>298</v>
      </c>
      <c r="AC27" s="24">
        <v>310</v>
      </c>
      <c r="AD27" s="25">
        <f t="shared" ref="AD27:AD30" si="8">AVERAGE(AB27:AC27)</f>
        <v>304</v>
      </c>
      <c r="AE27" s="242">
        <f t="shared" ref="AE27:AE30" si="9">AD27/$R$31</f>
        <v>0.76477987421383653</v>
      </c>
      <c r="AF27" s="25">
        <f t="shared" ref="AF27:AF30" si="10">STDEV(AB27:AC27)</f>
        <v>8.4852813742385695</v>
      </c>
      <c r="AG27" s="240">
        <f t="shared" ref="AG27:AG30" si="11">AF27/AD27*100</f>
        <v>2.7912109783679506</v>
      </c>
      <c r="AH27" s="24">
        <v>298</v>
      </c>
      <c r="AI27" s="24">
        <v>278</v>
      </c>
      <c r="AJ27" s="25">
        <f t="shared" ref="AJ27:AJ30" si="12">AVERAGE(AH27:AI27)</f>
        <v>288</v>
      </c>
      <c r="AK27" s="242">
        <f t="shared" ref="AK27:AK30" si="13">AJ27/$R$31</f>
        <v>0.7245283018867924</v>
      </c>
      <c r="AL27" s="25">
        <f t="shared" ref="AL27:AL30" si="14">STDEV(AH27:AI27)</f>
        <v>14.142135623730951</v>
      </c>
      <c r="AM27" s="240">
        <f t="shared" ref="AM27:AM30" si="15">AL27/AJ27*100</f>
        <v>4.9104637582399135</v>
      </c>
    </row>
    <row r="28" spans="1:39" s="226" customFormat="1" x14ac:dyDescent="0.25">
      <c r="A28" s="228" t="s">
        <v>8</v>
      </c>
      <c r="B28" s="347" t="s">
        <v>135</v>
      </c>
      <c r="C28" s="348"/>
      <c r="D28" s="348"/>
      <c r="E28" s="348"/>
      <c r="F28" s="348"/>
      <c r="G28" s="348"/>
      <c r="H28" s="348"/>
      <c r="I28" s="349"/>
      <c r="J28" s="124"/>
      <c r="K28" s="124"/>
      <c r="L28" s="124"/>
      <c r="M28" s="127"/>
      <c r="O28" s="238" t="s">
        <v>135</v>
      </c>
      <c r="P28" s="24">
        <v>9267</v>
      </c>
      <c r="Q28" s="24">
        <v>11614</v>
      </c>
      <c r="R28" s="25">
        <f t="shared" si="0"/>
        <v>10440.5</v>
      </c>
      <c r="S28" s="242">
        <f t="shared" si="1"/>
        <v>26.265408805031445</v>
      </c>
      <c r="T28" s="25">
        <f t="shared" si="2"/>
        <v>1659.5796154448271</v>
      </c>
      <c r="U28" s="240">
        <f t="shared" si="3"/>
        <v>15.895595186483666</v>
      </c>
      <c r="V28" s="24">
        <v>1534</v>
      </c>
      <c r="W28" s="24">
        <v>1660</v>
      </c>
      <c r="X28" s="25">
        <f t="shared" si="4"/>
        <v>1597</v>
      </c>
      <c r="Y28" s="242">
        <f t="shared" si="5"/>
        <v>4.0176100628930822</v>
      </c>
      <c r="Z28" s="25">
        <f t="shared" si="6"/>
        <v>89.095454429504983</v>
      </c>
      <c r="AA28" s="240">
        <f t="shared" si="7"/>
        <v>5.5789263888231053</v>
      </c>
      <c r="AB28" s="24">
        <v>517</v>
      </c>
      <c r="AC28" s="24">
        <v>490</v>
      </c>
      <c r="AD28" s="25">
        <f t="shared" si="8"/>
        <v>503.5</v>
      </c>
      <c r="AE28" s="242">
        <f t="shared" si="9"/>
        <v>1.2666666666666666</v>
      </c>
      <c r="AF28" s="25">
        <f t="shared" si="10"/>
        <v>19.091883092036785</v>
      </c>
      <c r="AG28" s="240">
        <f t="shared" si="11"/>
        <v>3.7918337819338204</v>
      </c>
      <c r="AH28" s="24">
        <v>198</v>
      </c>
      <c r="AI28" s="24">
        <v>334</v>
      </c>
      <c r="AJ28" s="25">
        <f t="shared" si="12"/>
        <v>266</v>
      </c>
      <c r="AK28" s="242">
        <f t="shared" si="13"/>
        <v>0.66918238993710688</v>
      </c>
      <c r="AL28" s="25">
        <f t="shared" si="14"/>
        <v>96.166522241370458</v>
      </c>
      <c r="AM28" s="240">
        <f t="shared" si="15"/>
        <v>36.152827910289645</v>
      </c>
    </row>
    <row r="29" spans="1:39" s="226" customFormat="1" x14ac:dyDescent="0.25">
      <c r="A29" s="228" t="s">
        <v>9</v>
      </c>
      <c r="B29" s="347" t="s">
        <v>136</v>
      </c>
      <c r="C29" s="348"/>
      <c r="D29" s="348"/>
      <c r="E29" s="348"/>
      <c r="F29" s="348"/>
      <c r="G29" s="348"/>
      <c r="H29" s="348"/>
      <c r="I29" s="349"/>
      <c r="J29" s="124"/>
      <c r="K29" s="124"/>
      <c r="L29" s="124"/>
      <c r="M29" s="127"/>
      <c r="O29" s="238" t="s">
        <v>136</v>
      </c>
      <c r="P29" s="24">
        <v>2653</v>
      </c>
      <c r="Q29" s="24">
        <v>1969</v>
      </c>
      <c r="R29" s="25">
        <f t="shared" si="0"/>
        <v>2311</v>
      </c>
      <c r="S29" s="242">
        <f t="shared" si="1"/>
        <v>5.8138364779874214</v>
      </c>
      <c r="T29" s="25">
        <f t="shared" si="2"/>
        <v>483.66103833159849</v>
      </c>
      <c r="U29" s="240">
        <f t="shared" si="3"/>
        <v>20.928647266620445</v>
      </c>
      <c r="V29" s="24">
        <v>931</v>
      </c>
      <c r="W29" s="24">
        <v>916</v>
      </c>
      <c r="X29" s="25">
        <f t="shared" si="4"/>
        <v>923.5</v>
      </c>
      <c r="Y29" s="242">
        <f t="shared" si="5"/>
        <v>2.3232704402515725</v>
      </c>
      <c r="Z29" s="25">
        <f t="shared" si="6"/>
        <v>10.606601717798213</v>
      </c>
      <c r="AA29" s="240">
        <f t="shared" si="7"/>
        <v>1.148522113459471</v>
      </c>
      <c r="AB29" s="24">
        <v>619</v>
      </c>
      <c r="AC29" s="24">
        <v>450</v>
      </c>
      <c r="AD29" s="25">
        <f t="shared" si="8"/>
        <v>534.5</v>
      </c>
      <c r="AE29" s="242">
        <f t="shared" si="9"/>
        <v>1.3446540880503144</v>
      </c>
      <c r="AF29" s="25">
        <f t="shared" si="10"/>
        <v>119.50104602052653</v>
      </c>
      <c r="AG29" s="240">
        <f t="shared" si="11"/>
        <v>22.357539012259405</v>
      </c>
      <c r="AH29" s="24">
        <v>365</v>
      </c>
      <c r="AI29" s="24">
        <v>432</v>
      </c>
      <c r="AJ29" s="25">
        <f t="shared" si="12"/>
        <v>398.5</v>
      </c>
      <c r="AK29" s="242">
        <f t="shared" si="13"/>
        <v>1.0025157232704403</v>
      </c>
      <c r="AL29" s="25">
        <f t="shared" si="14"/>
        <v>47.376154339498683</v>
      </c>
      <c r="AM29" s="240">
        <f t="shared" si="15"/>
        <v>11.888620913299544</v>
      </c>
    </row>
    <row r="30" spans="1:39" s="226" customFormat="1" x14ac:dyDescent="0.25">
      <c r="A30" s="228" t="s">
        <v>10</v>
      </c>
      <c r="B30" s="347" t="s">
        <v>137</v>
      </c>
      <c r="C30" s="348"/>
      <c r="D30" s="348"/>
      <c r="E30" s="348"/>
      <c r="F30" s="348"/>
      <c r="G30" s="348"/>
      <c r="H30" s="348"/>
      <c r="I30" s="349"/>
      <c r="J30" s="124"/>
      <c r="K30" s="124"/>
      <c r="L30" s="124"/>
      <c r="M30" s="127"/>
      <c r="O30" s="238" t="s">
        <v>137</v>
      </c>
      <c r="P30" s="24">
        <v>1092</v>
      </c>
      <c r="Q30" s="24">
        <v>1391</v>
      </c>
      <c r="R30" s="25">
        <f t="shared" si="0"/>
        <v>1241.5</v>
      </c>
      <c r="S30" s="242">
        <f t="shared" si="1"/>
        <v>3.1232704402515723</v>
      </c>
      <c r="T30" s="25">
        <f t="shared" si="2"/>
        <v>211.42492757477771</v>
      </c>
      <c r="U30" s="240">
        <f t="shared" si="3"/>
        <v>17.029796824388054</v>
      </c>
      <c r="V30" s="24">
        <v>374</v>
      </c>
      <c r="W30" s="24">
        <v>579</v>
      </c>
      <c r="X30" s="25">
        <f t="shared" si="4"/>
        <v>476.5</v>
      </c>
      <c r="Y30" s="242">
        <f t="shared" si="5"/>
        <v>1.1987421383647798</v>
      </c>
      <c r="Z30" s="25">
        <f t="shared" si="6"/>
        <v>144.95689014324225</v>
      </c>
      <c r="AA30" s="240">
        <f t="shared" si="7"/>
        <v>30.421173167521982</v>
      </c>
      <c r="AB30" s="24">
        <v>600</v>
      </c>
      <c r="AC30" s="24">
        <v>444</v>
      </c>
      <c r="AD30" s="25">
        <f t="shared" si="8"/>
        <v>522</v>
      </c>
      <c r="AE30" s="242">
        <f t="shared" si="9"/>
        <v>1.3132075471698113</v>
      </c>
      <c r="AF30" s="25">
        <f t="shared" si="10"/>
        <v>110.30865786510141</v>
      </c>
      <c r="AG30" s="240">
        <f t="shared" si="11"/>
        <v>21.13192679408073</v>
      </c>
      <c r="AH30" s="24">
        <v>344</v>
      </c>
      <c r="AI30" s="24">
        <v>442</v>
      </c>
      <c r="AJ30" s="25">
        <f t="shared" si="12"/>
        <v>393</v>
      </c>
      <c r="AK30" s="242">
        <f t="shared" si="13"/>
        <v>0.98867924528301887</v>
      </c>
      <c r="AL30" s="25">
        <f t="shared" si="14"/>
        <v>69.296464556281663</v>
      </c>
      <c r="AM30" s="240">
        <f t="shared" si="15"/>
        <v>17.632688182259965</v>
      </c>
    </row>
    <row r="31" spans="1:39" s="226" customFormat="1" x14ac:dyDescent="0.25">
      <c r="A31" s="228" t="s">
        <v>11</v>
      </c>
      <c r="B31" s="335" t="s">
        <v>25</v>
      </c>
      <c r="C31" s="335"/>
      <c r="D31" s="335"/>
      <c r="E31" s="335" t="s">
        <v>24</v>
      </c>
      <c r="F31" s="335"/>
      <c r="G31" s="335"/>
      <c r="H31" s="206"/>
      <c r="I31" s="207"/>
      <c r="J31" s="124"/>
      <c r="K31" s="124"/>
      <c r="L31" s="124"/>
      <c r="M31" s="127"/>
      <c r="O31" s="238" t="s">
        <v>24</v>
      </c>
      <c r="P31" s="24">
        <v>374</v>
      </c>
      <c r="Q31" s="24">
        <v>421</v>
      </c>
      <c r="R31" s="25">
        <f t="shared" si="0"/>
        <v>397.5</v>
      </c>
      <c r="S31" s="242">
        <f t="shared" si="1"/>
        <v>1</v>
      </c>
      <c r="T31" s="25">
        <f t="shared" si="2"/>
        <v>33.234018715767732</v>
      </c>
      <c r="U31" s="240">
        <f t="shared" si="3"/>
        <v>8.3607594253503734</v>
      </c>
      <c r="V31" s="24"/>
      <c r="W31" s="24"/>
      <c r="X31" s="25"/>
      <c r="Y31" s="25"/>
      <c r="Z31" s="25"/>
      <c r="AA31" s="240"/>
      <c r="AB31" s="24"/>
      <c r="AC31" s="24"/>
      <c r="AD31" s="25"/>
      <c r="AE31" s="25"/>
      <c r="AF31" s="25"/>
      <c r="AG31" s="240"/>
      <c r="AH31" s="24"/>
      <c r="AI31" s="24"/>
      <c r="AJ31" s="25"/>
      <c r="AK31" s="25"/>
      <c r="AL31" s="25"/>
      <c r="AM31" s="240"/>
    </row>
    <row r="32" spans="1:39" s="226" customFormat="1" x14ac:dyDescent="0.25">
      <c r="A32" s="228" t="s">
        <v>12</v>
      </c>
      <c r="B32" s="205"/>
      <c r="C32" s="206"/>
      <c r="D32" s="207"/>
      <c r="E32" s="205"/>
      <c r="F32" s="206"/>
      <c r="G32" s="207"/>
      <c r="H32" s="211"/>
      <c r="I32" s="212"/>
      <c r="J32" s="124"/>
      <c r="K32" s="124"/>
      <c r="L32" s="124"/>
      <c r="M32" s="127"/>
      <c r="O32" s="238" t="s">
        <v>25</v>
      </c>
      <c r="P32" s="24">
        <v>225</v>
      </c>
      <c r="Q32" s="24">
        <v>238</v>
      </c>
      <c r="R32" s="25">
        <f t="shared" si="0"/>
        <v>231.5</v>
      </c>
      <c r="S32" s="242">
        <f t="shared" si="1"/>
        <v>0.58238993710691822</v>
      </c>
      <c r="T32" s="25">
        <f>STDEV(P32:Q32)</f>
        <v>9.1923881554251174</v>
      </c>
      <c r="U32" s="240">
        <f>T32/R32*100</f>
        <v>3.9707940196220806</v>
      </c>
      <c r="V32" s="24"/>
      <c r="W32" s="24"/>
      <c r="X32" s="25"/>
      <c r="Y32" s="25"/>
      <c r="Z32" s="25"/>
      <c r="AA32" s="240"/>
      <c r="AB32" s="24"/>
      <c r="AC32" s="24"/>
      <c r="AD32" s="25"/>
      <c r="AE32" s="25"/>
      <c r="AF32" s="25"/>
      <c r="AG32" s="242"/>
      <c r="AH32" s="24"/>
      <c r="AI32" s="24"/>
      <c r="AJ32" s="25"/>
      <c r="AK32" s="25"/>
      <c r="AL32" s="25"/>
      <c r="AM32" s="242"/>
    </row>
    <row r="33" spans="1:13" s="226" customFormat="1" x14ac:dyDescent="0.25">
      <c r="A33" s="228" t="s">
        <v>13</v>
      </c>
      <c r="B33" s="213"/>
      <c r="C33" s="93"/>
      <c r="D33" s="93"/>
      <c r="E33" s="93"/>
      <c r="F33" s="93"/>
      <c r="G33" s="93"/>
      <c r="H33" s="208"/>
      <c r="I33" s="210"/>
      <c r="J33" s="209"/>
      <c r="K33" s="209"/>
      <c r="L33" s="209"/>
      <c r="M33" s="210"/>
    </row>
  </sheetData>
  <mergeCells count="15">
    <mergeCell ref="B30:I30"/>
    <mergeCell ref="B31:D31"/>
    <mergeCell ref="E31:G31"/>
    <mergeCell ref="AB24:AG24"/>
    <mergeCell ref="AH24:AM24"/>
    <mergeCell ref="B26:I26"/>
    <mergeCell ref="B27:I27"/>
    <mergeCell ref="B28:I28"/>
    <mergeCell ref="B29:I29"/>
    <mergeCell ref="B24:C24"/>
    <mergeCell ref="D24:E24"/>
    <mergeCell ref="F24:G24"/>
    <mergeCell ref="H24:I24"/>
    <mergeCell ref="O24:U24"/>
    <mergeCell ref="V24:AA2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18</vt:i4>
      </vt:variant>
    </vt:vector>
  </HeadingPairs>
  <TitlesOfParts>
    <vt:vector size="18" baseType="lpstr">
      <vt:lpstr>CRD498-512</vt:lpstr>
      <vt:lpstr>CRD 513-524</vt:lpstr>
      <vt:lpstr>CRD 525-530</vt:lpstr>
      <vt:lpstr>CRD 531-534</vt:lpstr>
      <vt:lpstr>CRD 535-541</vt:lpstr>
      <vt:lpstr>535-542_30 min</vt:lpstr>
      <vt:lpstr>535-542_60min</vt:lpstr>
      <vt:lpstr>CRD 543-547_0min</vt:lpstr>
      <vt:lpstr>CRD 543-547_30min</vt:lpstr>
      <vt:lpstr>CRD 548-553_0min</vt:lpstr>
      <vt:lpstr>CRD 548-553_30min</vt:lpstr>
      <vt:lpstr>CRD 554-565_30min</vt:lpstr>
      <vt:lpstr>CRD566-569</vt:lpstr>
      <vt:lpstr>CRD570-585 except577</vt:lpstr>
      <vt:lpstr>CRD587-591</vt:lpstr>
      <vt:lpstr>CRD592-598,434 B2,577,586</vt:lpstr>
      <vt:lpstr>CRD659-672</vt:lpstr>
      <vt:lpstr>CRD673-675</vt:lpstr>
    </vt:vector>
  </TitlesOfParts>
  <Company>Vertex Pharma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EquipmentUsers</dc:creator>
  <cp:lastModifiedBy>EquipmentUsers</cp:lastModifiedBy>
  <dcterms:created xsi:type="dcterms:W3CDTF">2012-03-09T07:16:54Z</dcterms:created>
  <dcterms:modified xsi:type="dcterms:W3CDTF">2013-07-29T04:43:16Z</dcterms:modified>
</cp:coreProperties>
</file>