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480" windowHeight="8130" firstSheet="3" activeTab="7"/>
  </bookViews>
  <sheets>
    <sheet name="CRD 136-150" sheetId="3" r:id="rId1"/>
    <sheet name="CRD 151-165" sheetId="1" r:id="rId2"/>
    <sheet name="Sheet2" sheetId="2" r:id="rId3"/>
    <sheet name="Sheet6" sheetId="6" r:id="rId4"/>
    <sheet name="CRD 168-175" sheetId="4" r:id="rId5"/>
    <sheet name="CRD192-199" sheetId="7" r:id="rId6"/>
    <sheet name="CRD200-207" sheetId="5" r:id="rId7"/>
    <sheet name="CRD 208-216 wo 214" sheetId="8" r:id="rId8"/>
    <sheet name="CRD223-230" sheetId="9" r:id="rId9"/>
  </sheets>
  <calcPr calcId="144525"/>
</workbook>
</file>

<file path=xl/calcChain.xml><?xml version="1.0" encoding="utf-8"?>
<calcChain xmlns="http://schemas.openxmlformats.org/spreadsheetml/2006/main">
  <c r="Q34" i="9" l="1"/>
  <c r="P34" i="9"/>
  <c r="T34" i="9" s="1"/>
  <c r="O34" i="9"/>
  <c r="Q33" i="9"/>
  <c r="P33" i="9"/>
  <c r="O33" i="9"/>
  <c r="AL32" i="9"/>
  <c r="AK32" i="9"/>
  <c r="AE32" i="9"/>
  <c r="AD32" i="9"/>
  <c r="AH32" i="9" s="1"/>
  <c r="X32" i="9"/>
  <c r="W32" i="9"/>
  <c r="AA32" i="9" s="1"/>
  <c r="Q32" i="9"/>
  <c r="P32" i="9"/>
  <c r="T32" i="9" s="1"/>
  <c r="O32" i="9"/>
  <c r="AL31" i="9"/>
  <c r="AK31" i="9"/>
  <c r="AE31" i="9"/>
  <c r="AD31" i="9"/>
  <c r="X31" i="9"/>
  <c r="W31" i="9"/>
  <c r="AA31" i="9" s="1"/>
  <c r="Q31" i="9"/>
  <c r="P31" i="9"/>
  <c r="T31" i="9" s="1"/>
  <c r="O31" i="9"/>
  <c r="AL30" i="9"/>
  <c r="AK30" i="9"/>
  <c r="AE30" i="9"/>
  <c r="AD30" i="9"/>
  <c r="X30" i="9"/>
  <c r="W30" i="9"/>
  <c r="AA30" i="9" s="1"/>
  <c r="Q30" i="9"/>
  <c r="P30" i="9"/>
  <c r="T30" i="9" s="1"/>
  <c r="O30" i="9"/>
  <c r="AL29" i="9"/>
  <c r="AK29" i="9"/>
  <c r="AO29" i="9" s="1"/>
  <c r="AE29" i="9"/>
  <c r="AD29" i="9"/>
  <c r="AH29" i="9" s="1"/>
  <c r="X29" i="9"/>
  <c r="W29" i="9"/>
  <c r="AA29" i="9" s="1"/>
  <c r="Q29" i="9"/>
  <c r="P29" i="9"/>
  <c r="T29" i="9" s="1"/>
  <c r="O29" i="9"/>
  <c r="AL28" i="9"/>
  <c r="AK28" i="9"/>
  <c r="AE28" i="9"/>
  <c r="AD28" i="9"/>
  <c r="X28" i="9"/>
  <c r="W28" i="9"/>
  <c r="Q28" i="9"/>
  <c r="P28" i="9"/>
  <c r="T28" i="9" s="1"/>
  <c r="O28" i="9"/>
  <c r="AL27" i="9"/>
  <c r="AK27" i="9"/>
  <c r="AO27" i="9" s="1"/>
  <c r="AE27" i="9"/>
  <c r="AD27" i="9"/>
  <c r="AH27" i="9" s="1"/>
  <c r="X27" i="9"/>
  <c r="W27" i="9"/>
  <c r="AA27" i="9" s="1"/>
  <c r="Q27" i="9"/>
  <c r="P27" i="9"/>
  <c r="T27" i="9" s="1"/>
  <c r="O27" i="9"/>
  <c r="AL26" i="9"/>
  <c r="AK26" i="9"/>
  <c r="AE26" i="9"/>
  <c r="AD26" i="9"/>
  <c r="X26" i="9"/>
  <c r="W26" i="9"/>
  <c r="Q26" i="9"/>
  <c r="P26" i="9"/>
  <c r="O26" i="9"/>
  <c r="AL25" i="9"/>
  <c r="AK25" i="9"/>
  <c r="AO25" i="9" s="1"/>
  <c r="AE25" i="9"/>
  <c r="AD25" i="9"/>
  <c r="AH25" i="9" s="1"/>
  <c r="X25" i="9"/>
  <c r="W25" i="9"/>
  <c r="AA25" i="9" s="1"/>
  <c r="Q25" i="9"/>
  <c r="P25" i="9"/>
  <c r="T25" i="9" s="1"/>
  <c r="O25" i="9"/>
  <c r="AK23" i="9"/>
  <c r="AD23" i="9"/>
  <c r="W23" i="9"/>
  <c r="P23" i="9"/>
  <c r="Q34" i="8"/>
  <c r="P34" i="8"/>
  <c r="O34" i="8"/>
  <c r="Q33" i="8"/>
  <c r="P33" i="8"/>
  <c r="T33" i="8" s="1"/>
  <c r="O33" i="8"/>
  <c r="AL32" i="8"/>
  <c r="AK32" i="8"/>
  <c r="AE32" i="8"/>
  <c r="AD32" i="8"/>
  <c r="X32" i="8"/>
  <c r="W32" i="8"/>
  <c r="Q32" i="8"/>
  <c r="P32" i="8"/>
  <c r="O32" i="8"/>
  <c r="AL31" i="8"/>
  <c r="AK31" i="8"/>
  <c r="AO31" i="8" s="1"/>
  <c r="AE31" i="8"/>
  <c r="AD31" i="8"/>
  <c r="AH31" i="8" s="1"/>
  <c r="X31" i="8"/>
  <c r="W31" i="8"/>
  <c r="AA31" i="8" s="1"/>
  <c r="Q31" i="8"/>
  <c r="P31" i="8"/>
  <c r="T31" i="8" s="1"/>
  <c r="O31" i="8"/>
  <c r="AL30" i="8"/>
  <c r="AK30" i="8"/>
  <c r="AE30" i="8"/>
  <c r="AD30" i="8"/>
  <c r="X30" i="8"/>
  <c r="W30" i="8"/>
  <c r="Q30" i="8"/>
  <c r="P30" i="8"/>
  <c r="O30" i="8"/>
  <c r="AL29" i="8"/>
  <c r="AK29" i="8"/>
  <c r="AO29" i="8" s="1"/>
  <c r="AE29" i="8"/>
  <c r="AD29" i="8"/>
  <c r="AH29" i="8" s="1"/>
  <c r="X29" i="8"/>
  <c r="W29" i="8"/>
  <c r="AA29" i="8" s="1"/>
  <c r="Q29" i="8"/>
  <c r="P29" i="8"/>
  <c r="T29" i="8" s="1"/>
  <c r="O29" i="8"/>
  <c r="AL28" i="8"/>
  <c r="AK28" i="8"/>
  <c r="AE28" i="8"/>
  <c r="AD28" i="8"/>
  <c r="X28" i="8"/>
  <c r="W28" i="8"/>
  <c r="Q28" i="8"/>
  <c r="P28" i="8"/>
  <c r="O28" i="8"/>
  <c r="AL27" i="8"/>
  <c r="AK27" i="8"/>
  <c r="AO27" i="8" s="1"/>
  <c r="AE27" i="8"/>
  <c r="AD27" i="8"/>
  <c r="AH27" i="8" s="1"/>
  <c r="X27" i="8"/>
  <c r="W27" i="8"/>
  <c r="AA27" i="8" s="1"/>
  <c r="Q27" i="8"/>
  <c r="P27" i="8"/>
  <c r="T27" i="8" s="1"/>
  <c r="O27" i="8"/>
  <c r="AL26" i="8"/>
  <c r="AK26" i="8"/>
  <c r="AE26" i="8"/>
  <c r="AD26" i="8"/>
  <c r="X26" i="8"/>
  <c r="W26" i="8"/>
  <c r="Q26" i="8"/>
  <c r="P26" i="8"/>
  <c r="O26" i="8"/>
  <c r="AL25" i="8"/>
  <c r="AK25" i="8"/>
  <c r="AO25" i="8" s="1"/>
  <c r="AE25" i="8"/>
  <c r="AD25" i="8"/>
  <c r="AH25" i="8" s="1"/>
  <c r="X25" i="8"/>
  <c r="W25" i="8"/>
  <c r="AA25" i="8" s="1"/>
  <c r="Q25" i="8"/>
  <c r="P25" i="8"/>
  <c r="T25" i="8" s="1"/>
  <c r="O25" i="8"/>
  <c r="AK23" i="8"/>
  <c r="AD23" i="8"/>
  <c r="W23" i="8"/>
  <c r="P23" i="8"/>
  <c r="Q34" i="7"/>
  <c r="P34" i="7"/>
  <c r="T34" i="7" s="1"/>
  <c r="Q33" i="7"/>
  <c r="P33" i="7"/>
  <c r="T33" i="7" s="1"/>
  <c r="O34" i="7"/>
  <c r="O33" i="7"/>
  <c r="AL32" i="7"/>
  <c r="AK32" i="7"/>
  <c r="AO32" i="7" s="1"/>
  <c r="AE32" i="7"/>
  <c r="AD32" i="7"/>
  <c r="AH32" i="7" s="1"/>
  <c r="X32" i="7"/>
  <c r="W32" i="7"/>
  <c r="AA32" i="7" s="1"/>
  <c r="Q32" i="7"/>
  <c r="P32" i="7"/>
  <c r="T32" i="7" s="1"/>
  <c r="O32" i="7"/>
  <c r="AL31" i="7"/>
  <c r="AK31" i="7"/>
  <c r="AE31" i="7"/>
  <c r="AD31" i="7"/>
  <c r="X31" i="7"/>
  <c r="W31" i="7"/>
  <c r="Q31" i="7"/>
  <c r="P31" i="7"/>
  <c r="O31" i="7"/>
  <c r="AL30" i="7"/>
  <c r="AK30" i="7"/>
  <c r="AO30" i="7" s="1"/>
  <c r="AE30" i="7"/>
  <c r="AD30" i="7"/>
  <c r="AH30" i="7" s="1"/>
  <c r="X30" i="7"/>
  <c r="W30" i="7"/>
  <c r="AA30" i="7" s="1"/>
  <c r="Q30" i="7"/>
  <c r="P30" i="7"/>
  <c r="T30" i="7" s="1"/>
  <c r="O30" i="7"/>
  <c r="AL29" i="7"/>
  <c r="AK29" i="7"/>
  <c r="AE29" i="7"/>
  <c r="AD29" i="7"/>
  <c r="X29" i="7"/>
  <c r="W29" i="7"/>
  <c r="Q29" i="7"/>
  <c r="P29" i="7"/>
  <c r="O29" i="7"/>
  <c r="AL28" i="7"/>
  <c r="AK28" i="7"/>
  <c r="AO28" i="7" s="1"/>
  <c r="AE28" i="7"/>
  <c r="AD28" i="7"/>
  <c r="AH28" i="7" s="1"/>
  <c r="X28" i="7"/>
  <c r="W28" i="7"/>
  <c r="AA28" i="7" s="1"/>
  <c r="Q28" i="7"/>
  <c r="P28" i="7"/>
  <c r="T28" i="7" s="1"/>
  <c r="O28" i="7"/>
  <c r="AL27" i="7"/>
  <c r="AK27" i="7"/>
  <c r="AE27" i="7"/>
  <c r="AD27" i="7"/>
  <c r="X27" i="7"/>
  <c r="W27" i="7"/>
  <c r="Q27" i="7"/>
  <c r="P27" i="7"/>
  <c r="O27" i="7"/>
  <c r="AL26" i="7"/>
  <c r="AK26" i="7"/>
  <c r="AO26" i="7" s="1"/>
  <c r="AE26" i="7"/>
  <c r="AD26" i="7"/>
  <c r="AH26" i="7" s="1"/>
  <c r="X26" i="7"/>
  <c r="W26" i="7"/>
  <c r="AA26" i="7" s="1"/>
  <c r="Q26" i="7"/>
  <c r="P26" i="7"/>
  <c r="T26" i="7" s="1"/>
  <c r="O26" i="7"/>
  <c r="AL25" i="7"/>
  <c r="AK25" i="7"/>
  <c r="AE25" i="7"/>
  <c r="AD25" i="7"/>
  <c r="X25" i="7"/>
  <c r="W25" i="7"/>
  <c r="Q25" i="7"/>
  <c r="P25" i="7"/>
  <c r="O25" i="7"/>
  <c r="AK23" i="7"/>
  <c r="AD23" i="7"/>
  <c r="W23" i="7"/>
  <c r="P23" i="7"/>
  <c r="AL25" i="5"/>
  <c r="AO25" i="5" s="1"/>
  <c r="AL26" i="5"/>
  <c r="AL27" i="5"/>
  <c r="AL28" i="5"/>
  <c r="AL29" i="5"/>
  <c r="AL30" i="5"/>
  <c r="AL31" i="5"/>
  <c r="AL32" i="5"/>
  <c r="AK26" i="5"/>
  <c r="AO26" i="5" s="1"/>
  <c r="AK27" i="5"/>
  <c r="AO27" i="5" s="1"/>
  <c r="AK28" i="5"/>
  <c r="AO28" i="5" s="1"/>
  <c r="AK29" i="5"/>
  <c r="AO29" i="5" s="1"/>
  <c r="AK30" i="5"/>
  <c r="AO30" i="5" s="1"/>
  <c r="AK31" i="5"/>
  <c r="AO31" i="5" s="1"/>
  <c r="AK32" i="5"/>
  <c r="AO32" i="5" s="1"/>
  <c r="AK25" i="5"/>
  <c r="AM25" i="5" s="1"/>
  <c r="W25" i="5"/>
  <c r="Q34" i="5"/>
  <c r="P34" i="5"/>
  <c r="Q33" i="5"/>
  <c r="P33" i="5"/>
  <c r="R33" i="5" s="1"/>
  <c r="T34" i="5"/>
  <c r="O34" i="5"/>
  <c r="T33" i="5"/>
  <c r="O33" i="5"/>
  <c r="AE32" i="5"/>
  <c r="AD32" i="5"/>
  <c r="X32" i="5"/>
  <c r="W32" i="5"/>
  <c r="Q32" i="5"/>
  <c r="P32" i="5"/>
  <c r="O32" i="5"/>
  <c r="AE31" i="5"/>
  <c r="AD31" i="5"/>
  <c r="AH31" i="5" s="1"/>
  <c r="X31" i="5"/>
  <c r="W31" i="5"/>
  <c r="AA31" i="5" s="1"/>
  <c r="Q31" i="5"/>
  <c r="P31" i="5"/>
  <c r="T31" i="5" s="1"/>
  <c r="O31" i="5"/>
  <c r="AE30" i="5"/>
  <c r="AD30" i="5"/>
  <c r="X30" i="5"/>
  <c r="W30" i="5"/>
  <c r="Q30" i="5"/>
  <c r="P30" i="5"/>
  <c r="O30" i="5"/>
  <c r="AE29" i="5"/>
  <c r="AD29" i="5"/>
  <c r="AH29" i="5" s="1"/>
  <c r="X29" i="5"/>
  <c r="W29" i="5"/>
  <c r="AA29" i="5" s="1"/>
  <c r="Q29" i="5"/>
  <c r="P29" i="5"/>
  <c r="T29" i="5" s="1"/>
  <c r="O29" i="5"/>
  <c r="AE28" i="5"/>
  <c r="AD28" i="5"/>
  <c r="X28" i="5"/>
  <c r="W28" i="5"/>
  <c r="Q28" i="5"/>
  <c r="P28" i="5"/>
  <c r="O28" i="5"/>
  <c r="AE27" i="5"/>
  <c r="AD27" i="5"/>
  <c r="AH27" i="5" s="1"/>
  <c r="X27" i="5"/>
  <c r="W27" i="5"/>
  <c r="AA27" i="5" s="1"/>
  <c r="Q27" i="5"/>
  <c r="P27" i="5"/>
  <c r="T27" i="5" s="1"/>
  <c r="O27" i="5"/>
  <c r="AE26" i="5"/>
  <c r="AD26" i="5"/>
  <c r="X26" i="5"/>
  <c r="W26" i="5"/>
  <c r="Q26" i="5"/>
  <c r="P26" i="5"/>
  <c r="O26" i="5"/>
  <c r="AE25" i="5"/>
  <c r="AD25" i="5"/>
  <c r="AH25" i="5" s="1"/>
  <c r="X25" i="5"/>
  <c r="AA25" i="5"/>
  <c r="Q25" i="5"/>
  <c r="P25" i="5"/>
  <c r="T25" i="5" s="1"/>
  <c r="O25" i="5"/>
  <c r="AK23" i="5"/>
  <c r="AD23" i="5"/>
  <c r="W23" i="5"/>
  <c r="P23" i="5"/>
  <c r="AK23" i="4"/>
  <c r="AD23" i="4"/>
  <c r="X29" i="4"/>
  <c r="X31" i="4"/>
  <c r="W29" i="4"/>
  <c r="W25" i="4"/>
  <c r="Q34" i="4"/>
  <c r="P34" i="4"/>
  <c r="Q33" i="4"/>
  <c r="R33" i="4" s="1"/>
  <c r="P33" i="4"/>
  <c r="P25" i="4"/>
  <c r="O34" i="4"/>
  <c r="O33" i="4"/>
  <c r="S33" i="4"/>
  <c r="T33" i="4"/>
  <c r="AE32" i="4"/>
  <c r="AD32" i="4"/>
  <c r="AH32" i="4" s="1"/>
  <c r="X32" i="4"/>
  <c r="W32" i="4"/>
  <c r="AA32" i="4" s="1"/>
  <c r="Q32" i="4"/>
  <c r="P32" i="4"/>
  <c r="T32" i="4" s="1"/>
  <c r="O32" i="4"/>
  <c r="AE31" i="4"/>
  <c r="AD31" i="4"/>
  <c r="W31" i="4"/>
  <c r="AA31" i="4" s="1"/>
  <c r="Q31" i="4"/>
  <c r="P31" i="4"/>
  <c r="T31" i="4" s="1"/>
  <c r="O31" i="4"/>
  <c r="AE30" i="4"/>
  <c r="AD30" i="4"/>
  <c r="X30" i="4"/>
  <c r="W30" i="4"/>
  <c r="Q30" i="4"/>
  <c r="P30" i="4"/>
  <c r="O30" i="4"/>
  <c r="AE29" i="4"/>
  <c r="AD29" i="4"/>
  <c r="AH29" i="4" s="1"/>
  <c r="Q29" i="4"/>
  <c r="P29" i="4"/>
  <c r="O29" i="4"/>
  <c r="AE28" i="4"/>
  <c r="AD28" i="4"/>
  <c r="AH28" i="4" s="1"/>
  <c r="X28" i="4"/>
  <c r="W28" i="4"/>
  <c r="AA28" i="4" s="1"/>
  <c r="Q28" i="4"/>
  <c r="P28" i="4"/>
  <c r="T28" i="4" s="1"/>
  <c r="O28" i="4"/>
  <c r="AE27" i="4"/>
  <c r="AD27" i="4"/>
  <c r="X27" i="4"/>
  <c r="W27" i="4"/>
  <c r="Q27" i="4"/>
  <c r="P27" i="4"/>
  <c r="T27" i="4" s="1"/>
  <c r="O27" i="4"/>
  <c r="AE26" i="4"/>
  <c r="AD26" i="4"/>
  <c r="X26" i="4"/>
  <c r="W26" i="4"/>
  <c r="Q26" i="4"/>
  <c r="P26" i="4"/>
  <c r="O26" i="4"/>
  <c r="AE25" i="4"/>
  <c r="AD25" i="4"/>
  <c r="AH25" i="4" s="1"/>
  <c r="X25" i="4"/>
  <c r="AA25" i="4"/>
  <c r="Q25" i="4"/>
  <c r="T25" i="4"/>
  <c r="O25" i="4"/>
  <c r="W23" i="4"/>
  <c r="P23" i="4"/>
  <c r="Q41" i="3"/>
  <c r="P41" i="3"/>
  <c r="O41" i="3"/>
  <c r="Q40" i="3"/>
  <c r="P40" i="3"/>
  <c r="T40" i="3" s="1"/>
  <c r="O40" i="3"/>
  <c r="AE39" i="3"/>
  <c r="AD39" i="3"/>
  <c r="X39" i="3"/>
  <c r="W39" i="3"/>
  <c r="Q39" i="3"/>
  <c r="P39" i="3"/>
  <c r="O39" i="3"/>
  <c r="AE38" i="3"/>
  <c r="AD38" i="3"/>
  <c r="AH38" i="3" s="1"/>
  <c r="X38" i="3"/>
  <c r="W38" i="3"/>
  <c r="AA38" i="3" s="1"/>
  <c r="Q38" i="3"/>
  <c r="P38" i="3"/>
  <c r="T38" i="3" s="1"/>
  <c r="O38" i="3"/>
  <c r="AE37" i="3"/>
  <c r="AD37" i="3"/>
  <c r="X37" i="3"/>
  <c r="W37" i="3"/>
  <c r="Q37" i="3"/>
  <c r="P37" i="3"/>
  <c r="O37" i="3"/>
  <c r="AE36" i="3"/>
  <c r="AD36" i="3"/>
  <c r="AH36" i="3" s="1"/>
  <c r="X36" i="3"/>
  <c r="W36" i="3"/>
  <c r="AA36" i="3" s="1"/>
  <c r="Q36" i="3"/>
  <c r="P36" i="3"/>
  <c r="T36" i="3" s="1"/>
  <c r="O36" i="3"/>
  <c r="AE35" i="3"/>
  <c r="AD35" i="3"/>
  <c r="X35" i="3"/>
  <c r="W35" i="3"/>
  <c r="Q35" i="3"/>
  <c r="P35" i="3"/>
  <c r="O35" i="3"/>
  <c r="AE34" i="3"/>
  <c r="AD34" i="3"/>
  <c r="AH34" i="3" s="1"/>
  <c r="X34" i="3"/>
  <c r="W34" i="3"/>
  <c r="AA34" i="3" s="1"/>
  <c r="Q34" i="3"/>
  <c r="P34" i="3"/>
  <c r="T34" i="3" s="1"/>
  <c r="O34" i="3"/>
  <c r="AE33" i="3"/>
  <c r="AD33" i="3"/>
  <c r="X33" i="3"/>
  <c r="W33" i="3"/>
  <c r="Q33" i="3"/>
  <c r="P33" i="3"/>
  <c r="O33" i="3"/>
  <c r="AE32" i="3"/>
  <c r="AD32" i="3"/>
  <c r="AH32" i="3" s="1"/>
  <c r="X32" i="3"/>
  <c r="W32" i="3"/>
  <c r="AA32" i="3" s="1"/>
  <c r="Q32" i="3"/>
  <c r="P32" i="3"/>
  <c r="T32" i="3" s="1"/>
  <c r="O32" i="3"/>
  <c r="AE31" i="3"/>
  <c r="AD31" i="3"/>
  <c r="X31" i="3"/>
  <c r="W31" i="3"/>
  <c r="Q31" i="3"/>
  <c r="P31" i="3"/>
  <c r="O31" i="3"/>
  <c r="AE30" i="3"/>
  <c r="AD30" i="3"/>
  <c r="AH30" i="3" s="1"/>
  <c r="X30" i="3"/>
  <c r="W30" i="3"/>
  <c r="AA30" i="3" s="1"/>
  <c r="Q30" i="3"/>
  <c r="P30" i="3"/>
  <c r="T30" i="3" s="1"/>
  <c r="O30" i="3"/>
  <c r="AE29" i="3"/>
  <c r="AD29" i="3"/>
  <c r="X29" i="3"/>
  <c r="W29" i="3"/>
  <c r="Q29" i="3"/>
  <c r="P29" i="3"/>
  <c r="O29" i="3"/>
  <c r="AE28" i="3"/>
  <c r="AD28" i="3"/>
  <c r="AH28" i="3" s="1"/>
  <c r="X28" i="3"/>
  <c r="W28" i="3"/>
  <c r="AA28" i="3" s="1"/>
  <c r="Q28" i="3"/>
  <c r="P28" i="3"/>
  <c r="T28" i="3" s="1"/>
  <c r="O28" i="3"/>
  <c r="AE27" i="3"/>
  <c r="AD27" i="3"/>
  <c r="X27" i="3"/>
  <c r="W27" i="3"/>
  <c r="Q27" i="3"/>
  <c r="P27" i="3"/>
  <c r="O27" i="3"/>
  <c r="AE26" i="3"/>
  <c r="AD26" i="3"/>
  <c r="AH26" i="3" s="1"/>
  <c r="X26" i="3"/>
  <c r="W26" i="3"/>
  <c r="AA26" i="3" s="1"/>
  <c r="Q26" i="3"/>
  <c r="P26" i="3"/>
  <c r="T26" i="3" s="1"/>
  <c r="O26" i="3"/>
  <c r="AE25" i="3"/>
  <c r="AD25" i="3"/>
  <c r="X25" i="3"/>
  <c r="W25" i="3"/>
  <c r="Q25" i="3"/>
  <c r="P25" i="3"/>
  <c r="O25" i="3"/>
  <c r="AD23" i="3"/>
  <c r="W23" i="3"/>
  <c r="P23" i="3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D34" i="1"/>
  <c r="AD35" i="1"/>
  <c r="AD36" i="1"/>
  <c r="AD37" i="1"/>
  <c r="AD38" i="1"/>
  <c r="AD39" i="1"/>
  <c r="AD33" i="1"/>
  <c r="AD32" i="1"/>
  <c r="AD26" i="1"/>
  <c r="AD27" i="1"/>
  <c r="AD28" i="1"/>
  <c r="AD29" i="1"/>
  <c r="AD30" i="1"/>
  <c r="AD31" i="1"/>
  <c r="AD25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W34" i="1"/>
  <c r="W35" i="1"/>
  <c r="W36" i="1"/>
  <c r="W37" i="1"/>
  <c r="W38" i="1"/>
  <c r="W39" i="1"/>
  <c r="W33" i="1"/>
  <c r="W26" i="1"/>
  <c r="W27" i="1"/>
  <c r="W28" i="1"/>
  <c r="W29" i="1"/>
  <c r="W30" i="1"/>
  <c r="W31" i="1"/>
  <c r="W32" i="1"/>
  <c r="W25" i="1"/>
  <c r="AD23" i="1"/>
  <c r="W23" i="1"/>
  <c r="P23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Q41" i="1"/>
  <c r="P41" i="1"/>
  <c r="T41" i="1" s="1"/>
  <c r="P34" i="1"/>
  <c r="T34" i="1" s="1"/>
  <c r="U34" i="1" s="1"/>
  <c r="Q34" i="1"/>
  <c r="R34" i="1" s="1"/>
  <c r="P35" i="1"/>
  <c r="T35" i="1" s="1"/>
  <c r="Q35" i="1"/>
  <c r="P36" i="1"/>
  <c r="T36" i="1" s="1"/>
  <c r="U36" i="1" s="1"/>
  <c r="Q36" i="1"/>
  <c r="R36" i="1" s="1"/>
  <c r="P37" i="1"/>
  <c r="T37" i="1" s="1"/>
  <c r="Q37" i="1"/>
  <c r="P38" i="1"/>
  <c r="T38" i="1" s="1"/>
  <c r="U38" i="1" s="1"/>
  <c r="Q38" i="1"/>
  <c r="R38" i="1" s="1"/>
  <c r="P39" i="1"/>
  <c r="T39" i="1" s="1"/>
  <c r="Q39" i="1"/>
  <c r="P40" i="1"/>
  <c r="T40" i="1" s="1"/>
  <c r="U40" i="1" s="1"/>
  <c r="Q40" i="1"/>
  <c r="R40" i="1" s="1"/>
  <c r="S40" i="1" s="1"/>
  <c r="Q33" i="1"/>
  <c r="P33" i="1"/>
  <c r="T33" i="1" s="1"/>
  <c r="P26" i="1"/>
  <c r="R26" i="1" s="1"/>
  <c r="S26" i="1" s="1"/>
  <c r="Q26" i="1"/>
  <c r="P27" i="1"/>
  <c r="T27" i="1" s="1"/>
  <c r="Q27" i="1"/>
  <c r="P28" i="1"/>
  <c r="R28" i="1" s="1"/>
  <c r="S28" i="1" s="1"/>
  <c r="Q28" i="1"/>
  <c r="P29" i="1"/>
  <c r="T29" i="1" s="1"/>
  <c r="Q29" i="1"/>
  <c r="P30" i="1"/>
  <c r="R30" i="1" s="1"/>
  <c r="S30" i="1" s="1"/>
  <c r="Q30" i="1"/>
  <c r="P31" i="1"/>
  <c r="T31" i="1" s="1"/>
  <c r="Q31" i="1"/>
  <c r="P32" i="1"/>
  <c r="R32" i="1" s="1"/>
  <c r="S32" i="1" s="1"/>
  <c r="Q32" i="1"/>
  <c r="Q25" i="1"/>
  <c r="P25" i="1"/>
  <c r="R25" i="1" s="1"/>
  <c r="S25" i="1" s="1"/>
  <c r="O41" i="1"/>
  <c r="O37" i="1"/>
  <c r="O38" i="1"/>
  <c r="O39" i="1"/>
  <c r="O40" i="1"/>
  <c r="O34" i="1"/>
  <c r="O35" i="1"/>
  <c r="O36" i="1"/>
  <c r="O33" i="1"/>
  <c r="O26" i="1"/>
  <c r="O27" i="1"/>
  <c r="O28" i="1"/>
  <c r="O29" i="1"/>
  <c r="O30" i="1"/>
  <c r="O31" i="1"/>
  <c r="O32" i="1"/>
  <c r="O25" i="1"/>
  <c r="S38" i="1" l="1"/>
  <c r="S36" i="1"/>
  <c r="S34" i="1"/>
  <c r="R41" i="1"/>
  <c r="S41" i="1" s="1"/>
  <c r="R39" i="1"/>
  <c r="S39" i="1" s="1"/>
  <c r="R37" i="1"/>
  <c r="S37" i="1" s="1"/>
  <c r="R35" i="1"/>
  <c r="S35" i="1" s="1"/>
  <c r="R33" i="1"/>
  <c r="S33" i="1" s="1"/>
  <c r="R31" i="1"/>
  <c r="S31" i="1" s="1"/>
  <c r="R29" i="1"/>
  <c r="S29" i="1" s="1"/>
  <c r="R27" i="1"/>
  <c r="S27" i="1" s="1"/>
  <c r="T25" i="1"/>
  <c r="U25" i="1" s="1"/>
  <c r="T32" i="1"/>
  <c r="U32" i="1" s="1"/>
  <c r="T30" i="1"/>
  <c r="U30" i="1" s="1"/>
  <c r="T28" i="1"/>
  <c r="U28" i="1" s="1"/>
  <c r="T26" i="1"/>
  <c r="U26" i="1" s="1"/>
  <c r="T25" i="3"/>
  <c r="AA25" i="3"/>
  <c r="AH25" i="3"/>
  <c r="T27" i="3"/>
  <c r="AA27" i="3"/>
  <c r="AH27" i="3"/>
  <c r="T29" i="3"/>
  <c r="AA29" i="3"/>
  <c r="AH29" i="3"/>
  <c r="T31" i="3"/>
  <c r="AA31" i="3"/>
  <c r="AH31" i="3"/>
  <c r="T33" i="3"/>
  <c r="AA33" i="3"/>
  <c r="AH33" i="3"/>
  <c r="T35" i="3"/>
  <c r="AA35" i="3"/>
  <c r="AH35" i="3"/>
  <c r="T37" i="3"/>
  <c r="AA37" i="3"/>
  <c r="AH37" i="3"/>
  <c r="T39" i="3"/>
  <c r="AA39" i="3"/>
  <c r="AH39" i="3"/>
  <c r="T41" i="3"/>
  <c r="T26" i="4"/>
  <c r="AA26" i="4"/>
  <c r="AH26" i="4"/>
  <c r="R34" i="4"/>
  <c r="S34" i="4" s="1"/>
  <c r="T34" i="4"/>
  <c r="Y29" i="4"/>
  <c r="AA29" i="4"/>
  <c r="AN25" i="5"/>
  <c r="AP25" i="5"/>
  <c r="AA27" i="4"/>
  <c r="AH27" i="4"/>
  <c r="T29" i="4"/>
  <c r="T30" i="4"/>
  <c r="AA30" i="4"/>
  <c r="AH30" i="4"/>
  <c r="AH31" i="4"/>
  <c r="T26" i="5"/>
  <c r="AA26" i="5"/>
  <c r="AH26" i="5"/>
  <c r="T28" i="5"/>
  <c r="AA28" i="5"/>
  <c r="AH28" i="5"/>
  <c r="T30" i="5"/>
  <c r="AA30" i="5"/>
  <c r="AH30" i="5"/>
  <c r="T32" i="5"/>
  <c r="AA32" i="5"/>
  <c r="AH32" i="5"/>
  <c r="AM31" i="5"/>
  <c r="AN31" i="5" s="1"/>
  <c r="AM29" i="5"/>
  <c r="AN29" i="5" s="1"/>
  <c r="AM27" i="5"/>
  <c r="AN27" i="5" s="1"/>
  <c r="T25" i="7"/>
  <c r="AA25" i="7"/>
  <c r="AH25" i="7"/>
  <c r="AO25" i="7"/>
  <c r="T27" i="7"/>
  <c r="AA27" i="7"/>
  <c r="AH27" i="7"/>
  <c r="AO27" i="7"/>
  <c r="T29" i="7"/>
  <c r="AA29" i="7"/>
  <c r="AH29" i="7"/>
  <c r="AO29" i="7"/>
  <c r="T31" i="7"/>
  <c r="AA31" i="7"/>
  <c r="AH31" i="7"/>
  <c r="AO31" i="7"/>
  <c r="T26" i="8"/>
  <c r="AA26" i="8"/>
  <c r="AH26" i="8"/>
  <c r="AO26" i="8"/>
  <c r="T28" i="8"/>
  <c r="AA28" i="8"/>
  <c r="AH28" i="8"/>
  <c r="AO28" i="8"/>
  <c r="T30" i="8"/>
  <c r="AA30" i="8"/>
  <c r="AH30" i="8"/>
  <c r="AO30" i="8"/>
  <c r="T32" i="8"/>
  <c r="AA32" i="8"/>
  <c r="AH32" i="8"/>
  <c r="AO32" i="8"/>
  <c r="T34" i="8"/>
  <c r="T26" i="9"/>
  <c r="AA26" i="9"/>
  <c r="AH26" i="9"/>
  <c r="AO26" i="9"/>
  <c r="AA28" i="9"/>
  <c r="AH28" i="9"/>
  <c r="AO28" i="9"/>
  <c r="AH30" i="9"/>
  <c r="AO30" i="9"/>
  <c r="AO32" i="9"/>
  <c r="AM32" i="5"/>
  <c r="AN32" i="5" s="1"/>
  <c r="AM30" i="5"/>
  <c r="AN30" i="5" s="1"/>
  <c r="AM28" i="5"/>
  <c r="AN28" i="5" s="1"/>
  <c r="AM26" i="5"/>
  <c r="AN26" i="5" s="1"/>
  <c r="AH31" i="9"/>
  <c r="AO31" i="9"/>
  <c r="T33" i="9"/>
  <c r="R25" i="9"/>
  <c r="Y25" i="9"/>
  <c r="AF25" i="9"/>
  <c r="AM25" i="9"/>
  <c r="R26" i="9"/>
  <c r="Y26" i="9"/>
  <c r="AF26" i="9"/>
  <c r="AM26" i="9"/>
  <c r="R27" i="9"/>
  <c r="Y27" i="9"/>
  <c r="AF27" i="9"/>
  <c r="AM27" i="9"/>
  <c r="R28" i="9"/>
  <c r="Y28" i="9"/>
  <c r="AF28" i="9"/>
  <c r="AM28" i="9"/>
  <c r="R29" i="9"/>
  <c r="Y29" i="9"/>
  <c r="AF29" i="9"/>
  <c r="AM29" i="9"/>
  <c r="R30" i="9"/>
  <c r="Y30" i="9"/>
  <c r="AF30" i="9"/>
  <c r="AM30" i="9"/>
  <c r="R31" i="9"/>
  <c r="Y31" i="9"/>
  <c r="AF31" i="9"/>
  <c r="AM31" i="9"/>
  <c r="R32" i="9"/>
  <c r="Y32" i="9"/>
  <c r="AF32" i="9"/>
  <c r="AM32" i="9"/>
  <c r="R33" i="9"/>
  <c r="S33" i="9" s="1"/>
  <c r="R34" i="9"/>
  <c r="S34" i="9" s="1"/>
  <c r="R25" i="8"/>
  <c r="Y25" i="8"/>
  <c r="AF25" i="8"/>
  <c r="AM25" i="8"/>
  <c r="R26" i="8"/>
  <c r="Y26" i="8"/>
  <c r="AF26" i="8"/>
  <c r="AM26" i="8"/>
  <c r="R27" i="8"/>
  <c r="Y27" i="8"/>
  <c r="AF27" i="8"/>
  <c r="AM27" i="8"/>
  <c r="R28" i="8"/>
  <c r="Y28" i="8"/>
  <c r="AF28" i="8"/>
  <c r="AM28" i="8"/>
  <c r="R29" i="8"/>
  <c r="Y29" i="8"/>
  <c r="AF29" i="8"/>
  <c r="AM29" i="8"/>
  <c r="R30" i="8"/>
  <c r="Y30" i="8"/>
  <c r="AF30" i="8"/>
  <c r="AM30" i="8"/>
  <c r="R31" i="8"/>
  <c r="Y31" i="8"/>
  <c r="AF31" i="8"/>
  <c r="AM31" i="8"/>
  <c r="R32" i="8"/>
  <c r="Y32" i="8"/>
  <c r="AF32" i="8"/>
  <c r="AM32" i="8"/>
  <c r="R33" i="8"/>
  <c r="S33" i="8" s="1"/>
  <c r="R34" i="8"/>
  <c r="S34" i="8" s="1"/>
  <c r="R25" i="7"/>
  <c r="Y25" i="7"/>
  <c r="AF25" i="7"/>
  <c r="AM25" i="7"/>
  <c r="R26" i="7"/>
  <c r="Y26" i="7"/>
  <c r="AF26" i="7"/>
  <c r="AM26" i="7"/>
  <c r="R27" i="7"/>
  <c r="Y27" i="7"/>
  <c r="AF27" i="7"/>
  <c r="AM27" i="7"/>
  <c r="R28" i="7"/>
  <c r="Y28" i="7"/>
  <c r="AF28" i="7"/>
  <c r="AM28" i="7"/>
  <c r="R29" i="7"/>
  <c r="Y29" i="7"/>
  <c r="AF29" i="7"/>
  <c r="AM29" i="7"/>
  <c r="R30" i="7"/>
  <c r="Y30" i="7"/>
  <c r="AF30" i="7"/>
  <c r="AM30" i="7"/>
  <c r="R31" i="7"/>
  <c r="Y31" i="7"/>
  <c r="AF31" i="7"/>
  <c r="AM31" i="7"/>
  <c r="R32" i="7"/>
  <c r="Y32" i="7"/>
  <c r="AF32" i="7"/>
  <c r="AM32" i="7"/>
  <c r="R33" i="7"/>
  <c r="S33" i="7" s="1"/>
  <c r="R34" i="7"/>
  <c r="S34" i="7" s="1"/>
  <c r="R25" i="5"/>
  <c r="Y25" i="5"/>
  <c r="AF25" i="5"/>
  <c r="R26" i="5"/>
  <c r="Y26" i="5"/>
  <c r="AF26" i="5"/>
  <c r="R27" i="5"/>
  <c r="Y27" i="5"/>
  <c r="AF27" i="5"/>
  <c r="R28" i="5"/>
  <c r="Y28" i="5"/>
  <c r="AF28" i="5"/>
  <c r="R29" i="5"/>
  <c r="Y29" i="5"/>
  <c r="AF29" i="5"/>
  <c r="R30" i="5"/>
  <c r="Y30" i="5"/>
  <c r="AF30" i="5"/>
  <c r="R31" i="5"/>
  <c r="Y31" i="5"/>
  <c r="AF31" i="5"/>
  <c r="R32" i="5"/>
  <c r="Y32" i="5"/>
  <c r="AF32" i="5"/>
  <c r="S33" i="5"/>
  <c r="R34" i="5"/>
  <c r="S34" i="5" s="1"/>
  <c r="Y32" i="4"/>
  <c r="R25" i="4"/>
  <c r="Y25" i="4"/>
  <c r="AF25" i="4"/>
  <c r="R26" i="4"/>
  <c r="Y26" i="4"/>
  <c r="AF26" i="4"/>
  <c r="R27" i="4"/>
  <c r="Y27" i="4"/>
  <c r="AF27" i="4"/>
  <c r="R28" i="4"/>
  <c r="Y28" i="4"/>
  <c r="AF28" i="4"/>
  <c r="R29" i="4"/>
  <c r="AF29" i="4"/>
  <c r="R30" i="4"/>
  <c r="Y30" i="4"/>
  <c r="AF30" i="4"/>
  <c r="R31" i="4"/>
  <c r="Y31" i="4"/>
  <c r="AF31" i="4"/>
  <c r="R32" i="4"/>
  <c r="AF32" i="4"/>
  <c r="R25" i="3"/>
  <c r="Y25" i="3"/>
  <c r="AF25" i="3"/>
  <c r="R26" i="3"/>
  <c r="Y26" i="3"/>
  <c r="AF26" i="3"/>
  <c r="R27" i="3"/>
  <c r="Y27" i="3"/>
  <c r="AF27" i="3"/>
  <c r="R28" i="3"/>
  <c r="Y28" i="3"/>
  <c r="AF28" i="3"/>
  <c r="R29" i="3"/>
  <c r="Y29" i="3"/>
  <c r="AF29" i="3"/>
  <c r="R30" i="3"/>
  <c r="Y30" i="3"/>
  <c r="AF30" i="3"/>
  <c r="R31" i="3"/>
  <c r="Y31" i="3"/>
  <c r="AF31" i="3"/>
  <c r="R32" i="3"/>
  <c r="Y32" i="3"/>
  <c r="AF32" i="3"/>
  <c r="R33" i="3"/>
  <c r="Y33" i="3"/>
  <c r="AF33" i="3"/>
  <c r="R34" i="3"/>
  <c r="Y34" i="3"/>
  <c r="AF34" i="3"/>
  <c r="R35" i="3"/>
  <c r="Y35" i="3"/>
  <c r="AF35" i="3"/>
  <c r="R36" i="3"/>
  <c r="Y36" i="3"/>
  <c r="AF36" i="3"/>
  <c r="R37" i="3"/>
  <c r="Y37" i="3"/>
  <c r="AF37" i="3"/>
  <c r="R38" i="3"/>
  <c r="Y38" i="3"/>
  <c r="AF38" i="3"/>
  <c r="R39" i="3"/>
  <c r="Y39" i="3"/>
  <c r="AF39" i="3"/>
  <c r="R40" i="3"/>
  <c r="S40" i="3" s="1"/>
  <c r="R41" i="3"/>
  <c r="S41" i="3" s="1"/>
  <c r="AF25" i="1"/>
  <c r="AG25" i="1" s="1"/>
  <c r="AF26" i="1"/>
  <c r="AG26" i="1" s="1"/>
  <c r="AF27" i="1"/>
  <c r="AG27" i="1" s="1"/>
  <c r="AF28" i="1"/>
  <c r="AG28" i="1" s="1"/>
  <c r="AF29" i="1"/>
  <c r="AG29" i="1" s="1"/>
  <c r="AF30" i="1"/>
  <c r="AG30" i="1" s="1"/>
  <c r="AF31" i="1"/>
  <c r="AG31" i="1" s="1"/>
  <c r="AF32" i="1"/>
  <c r="AG32" i="1" s="1"/>
  <c r="AF33" i="1"/>
  <c r="AG33" i="1" s="1"/>
  <c r="AF34" i="1"/>
  <c r="AG34" i="1" s="1"/>
  <c r="AF35" i="1"/>
  <c r="AG35" i="1" s="1"/>
  <c r="AF36" i="1"/>
  <c r="AG36" i="1" s="1"/>
  <c r="AF37" i="1"/>
  <c r="AG37" i="1" s="1"/>
  <c r="AF38" i="1"/>
  <c r="AG38" i="1" s="1"/>
  <c r="AF39" i="1"/>
  <c r="AG39" i="1" s="1"/>
  <c r="Y25" i="1"/>
  <c r="Z25" i="1" s="1"/>
  <c r="Y26" i="1"/>
  <c r="Z26" i="1" s="1"/>
  <c r="Y27" i="1"/>
  <c r="Z27" i="1" s="1"/>
  <c r="Y28" i="1"/>
  <c r="Z28" i="1" s="1"/>
  <c r="Y29" i="1"/>
  <c r="Z29" i="1" s="1"/>
  <c r="Y30" i="1"/>
  <c r="Z30" i="1" s="1"/>
  <c r="Y31" i="1"/>
  <c r="Z31" i="1" s="1"/>
  <c r="Y32" i="1"/>
  <c r="Z32" i="1" s="1"/>
  <c r="Y33" i="1"/>
  <c r="Z33" i="1" s="1"/>
  <c r="Y34" i="1"/>
  <c r="Z34" i="1" s="1"/>
  <c r="Y35" i="1"/>
  <c r="Z35" i="1" s="1"/>
  <c r="Y36" i="1"/>
  <c r="Z36" i="1" s="1"/>
  <c r="Y37" i="1"/>
  <c r="Z37" i="1" s="1"/>
  <c r="Y38" i="1"/>
  <c r="Z38" i="1" s="1"/>
  <c r="Y39" i="1"/>
  <c r="Z39" i="1" s="1"/>
  <c r="S32" i="7" l="1"/>
  <c r="AP26" i="5"/>
  <c r="AP30" i="5"/>
  <c r="AP27" i="5"/>
  <c r="AP31" i="5"/>
  <c r="U37" i="1"/>
  <c r="U41" i="1"/>
  <c r="U33" i="1"/>
  <c r="U27" i="1"/>
  <c r="AP28" i="5"/>
  <c r="AP32" i="5"/>
  <c r="AP29" i="5"/>
  <c r="U35" i="1"/>
  <c r="U31" i="1"/>
  <c r="U39" i="1"/>
  <c r="U29" i="1"/>
  <c r="AN32" i="9"/>
  <c r="AG32" i="9"/>
  <c r="Z32" i="9"/>
  <c r="S32" i="9"/>
  <c r="AN31" i="9"/>
  <c r="AG31" i="9"/>
  <c r="Z31" i="9"/>
  <c r="S31" i="9"/>
  <c r="AN30" i="9"/>
  <c r="AG30" i="9"/>
  <c r="Z30" i="9"/>
  <c r="S30" i="9"/>
  <c r="AN29" i="9"/>
  <c r="AG29" i="9"/>
  <c r="Z29" i="9"/>
  <c r="S29" i="9"/>
  <c r="AN28" i="9"/>
  <c r="AG28" i="9"/>
  <c r="Z28" i="9"/>
  <c r="S28" i="9"/>
  <c r="AN27" i="9"/>
  <c r="AG27" i="9"/>
  <c r="Z27" i="9"/>
  <c r="S27" i="9"/>
  <c r="AN26" i="9"/>
  <c r="AG26" i="9"/>
  <c r="Z26" i="9"/>
  <c r="S26" i="9"/>
  <c r="AN25" i="9"/>
  <c r="AG25" i="9"/>
  <c r="Z25" i="9"/>
  <c r="S25" i="9"/>
  <c r="U34" i="9"/>
  <c r="U33" i="9"/>
  <c r="AP32" i="9"/>
  <c r="AI32" i="9"/>
  <c r="AB32" i="9"/>
  <c r="U32" i="9"/>
  <c r="AP31" i="9"/>
  <c r="AI31" i="9"/>
  <c r="AB31" i="9"/>
  <c r="U31" i="9"/>
  <c r="AP30" i="9"/>
  <c r="AI30" i="9"/>
  <c r="AB30" i="9"/>
  <c r="U30" i="9"/>
  <c r="AP29" i="9"/>
  <c r="AI29" i="9"/>
  <c r="AB29" i="9"/>
  <c r="U29" i="9"/>
  <c r="AP28" i="9"/>
  <c r="AI28" i="9"/>
  <c r="AB28" i="9"/>
  <c r="U28" i="9"/>
  <c r="AP27" i="9"/>
  <c r="AI27" i="9"/>
  <c r="AB27" i="9"/>
  <c r="U27" i="9"/>
  <c r="AP26" i="9"/>
  <c r="AI26" i="9"/>
  <c r="AB26" i="9"/>
  <c r="U26" i="9"/>
  <c r="AP25" i="9"/>
  <c r="AI25" i="9"/>
  <c r="AB25" i="9"/>
  <c r="U25" i="9"/>
  <c r="AN32" i="8"/>
  <c r="AG32" i="8"/>
  <c r="Z32" i="8"/>
  <c r="S32" i="8"/>
  <c r="AN31" i="8"/>
  <c r="AG31" i="8"/>
  <c r="Z31" i="8"/>
  <c r="S31" i="8"/>
  <c r="AN30" i="8"/>
  <c r="AG30" i="8"/>
  <c r="Z30" i="8"/>
  <c r="S30" i="8"/>
  <c r="AN29" i="8"/>
  <c r="AG29" i="8"/>
  <c r="Z29" i="8"/>
  <c r="S29" i="8"/>
  <c r="AN28" i="8"/>
  <c r="AG28" i="8"/>
  <c r="Z28" i="8"/>
  <c r="S28" i="8"/>
  <c r="AN27" i="8"/>
  <c r="AG27" i="8"/>
  <c r="Z27" i="8"/>
  <c r="S27" i="8"/>
  <c r="AN26" i="8"/>
  <c r="AG26" i="8"/>
  <c r="Z26" i="8"/>
  <c r="S26" i="8"/>
  <c r="AN25" i="8"/>
  <c r="AG25" i="8"/>
  <c r="Z25" i="8"/>
  <c r="S25" i="8"/>
  <c r="U34" i="8"/>
  <c r="U33" i="8"/>
  <c r="AP32" i="8"/>
  <c r="AI32" i="8"/>
  <c r="AB32" i="8"/>
  <c r="U32" i="8"/>
  <c r="AP31" i="8"/>
  <c r="AI31" i="8"/>
  <c r="AB31" i="8"/>
  <c r="U31" i="8"/>
  <c r="AP30" i="8"/>
  <c r="AI30" i="8"/>
  <c r="AB30" i="8"/>
  <c r="U30" i="8"/>
  <c r="AP29" i="8"/>
  <c r="AI29" i="8"/>
  <c r="AB29" i="8"/>
  <c r="U29" i="8"/>
  <c r="AP28" i="8"/>
  <c r="AI28" i="8"/>
  <c r="AB28" i="8"/>
  <c r="U28" i="8"/>
  <c r="AP27" i="8"/>
  <c r="AI27" i="8"/>
  <c r="AB27" i="8"/>
  <c r="U27" i="8"/>
  <c r="AP26" i="8"/>
  <c r="AI26" i="8"/>
  <c r="AB26" i="8"/>
  <c r="U26" i="8"/>
  <c r="AP25" i="8"/>
  <c r="AI25" i="8"/>
  <c r="AB25" i="8"/>
  <c r="U25" i="8"/>
  <c r="AN32" i="7"/>
  <c r="AG32" i="7"/>
  <c r="Z32" i="7"/>
  <c r="AN31" i="7"/>
  <c r="AG31" i="7"/>
  <c r="Z31" i="7"/>
  <c r="S31" i="7"/>
  <c r="AN30" i="7"/>
  <c r="AG30" i="7"/>
  <c r="Z30" i="7"/>
  <c r="S30" i="7"/>
  <c r="AN29" i="7"/>
  <c r="AG29" i="7"/>
  <c r="Z29" i="7"/>
  <c r="S29" i="7"/>
  <c r="AN28" i="7"/>
  <c r="AG28" i="7"/>
  <c r="Z28" i="7"/>
  <c r="S28" i="7"/>
  <c r="AN27" i="7"/>
  <c r="AG27" i="7"/>
  <c r="Z27" i="7"/>
  <c r="S27" i="7"/>
  <c r="AN26" i="7"/>
  <c r="AG26" i="7"/>
  <c r="Z26" i="7"/>
  <c r="S26" i="7"/>
  <c r="AN25" i="7"/>
  <c r="AG25" i="7"/>
  <c r="Z25" i="7"/>
  <c r="S25" i="7"/>
  <c r="U34" i="7"/>
  <c r="U33" i="7"/>
  <c r="AP32" i="7"/>
  <c r="AI32" i="7"/>
  <c r="AB32" i="7"/>
  <c r="U32" i="7"/>
  <c r="AP31" i="7"/>
  <c r="AI31" i="7"/>
  <c r="AB31" i="7"/>
  <c r="U31" i="7"/>
  <c r="AP30" i="7"/>
  <c r="AI30" i="7"/>
  <c r="AB30" i="7"/>
  <c r="U30" i="7"/>
  <c r="AP29" i="7"/>
  <c r="AI29" i="7"/>
  <c r="AB29" i="7"/>
  <c r="U29" i="7"/>
  <c r="AP28" i="7"/>
  <c r="AI28" i="7"/>
  <c r="AB28" i="7"/>
  <c r="U28" i="7"/>
  <c r="AP27" i="7"/>
  <c r="AI27" i="7"/>
  <c r="AB27" i="7"/>
  <c r="U27" i="7"/>
  <c r="AP26" i="7"/>
  <c r="AI26" i="7"/>
  <c r="AB26" i="7"/>
  <c r="U26" i="7"/>
  <c r="AP25" i="7"/>
  <c r="AI25" i="7"/>
  <c r="AB25" i="7"/>
  <c r="U25" i="7"/>
  <c r="AG32" i="5"/>
  <c r="Z32" i="5"/>
  <c r="S32" i="5"/>
  <c r="AG31" i="5"/>
  <c r="Z31" i="5"/>
  <c r="S31" i="5"/>
  <c r="AG30" i="5"/>
  <c r="Z30" i="5"/>
  <c r="S30" i="5"/>
  <c r="AG29" i="5"/>
  <c r="Z29" i="5"/>
  <c r="S29" i="5"/>
  <c r="AG28" i="5"/>
  <c r="Z28" i="5"/>
  <c r="S28" i="5"/>
  <c r="AG27" i="5"/>
  <c r="Z27" i="5"/>
  <c r="S27" i="5"/>
  <c r="AG26" i="5"/>
  <c r="Z26" i="5"/>
  <c r="S26" i="5"/>
  <c r="AG25" i="5"/>
  <c r="Z25" i="5"/>
  <c r="S25" i="5"/>
  <c r="U34" i="5"/>
  <c r="U33" i="5"/>
  <c r="AI32" i="5"/>
  <c r="AB32" i="5"/>
  <c r="U32" i="5"/>
  <c r="AI31" i="5"/>
  <c r="AB31" i="5"/>
  <c r="U31" i="5"/>
  <c r="AI30" i="5"/>
  <c r="AB30" i="5"/>
  <c r="U30" i="5"/>
  <c r="AI29" i="5"/>
  <c r="AB29" i="5"/>
  <c r="U29" i="5"/>
  <c r="AI28" i="5"/>
  <c r="AB28" i="5"/>
  <c r="U28" i="5"/>
  <c r="AI27" i="5"/>
  <c r="AB27" i="5"/>
  <c r="U27" i="5"/>
  <c r="AI26" i="5"/>
  <c r="AB26" i="5"/>
  <c r="U26" i="5"/>
  <c r="AI25" i="5"/>
  <c r="AB25" i="5"/>
  <c r="U25" i="5"/>
  <c r="AG32" i="4"/>
  <c r="Z32" i="4"/>
  <c r="S32" i="4"/>
  <c r="AG31" i="4"/>
  <c r="Z31" i="4"/>
  <c r="S31" i="4"/>
  <c r="AG30" i="4"/>
  <c r="Z30" i="4"/>
  <c r="S30" i="4"/>
  <c r="AG29" i="4"/>
  <c r="Z29" i="4"/>
  <c r="S29" i="4"/>
  <c r="AG28" i="4"/>
  <c r="Z28" i="4"/>
  <c r="S28" i="4"/>
  <c r="AG27" i="4"/>
  <c r="Z27" i="4"/>
  <c r="S27" i="4"/>
  <c r="AG26" i="4"/>
  <c r="Z26" i="4"/>
  <c r="S26" i="4"/>
  <c r="AG25" i="4"/>
  <c r="Z25" i="4"/>
  <c r="S25" i="4"/>
  <c r="U34" i="4"/>
  <c r="U33" i="4"/>
  <c r="AI32" i="4"/>
  <c r="AB32" i="4"/>
  <c r="U32" i="4"/>
  <c r="AI31" i="4"/>
  <c r="AB31" i="4"/>
  <c r="U31" i="4"/>
  <c r="AI30" i="4"/>
  <c r="AB30" i="4"/>
  <c r="U30" i="4"/>
  <c r="AI29" i="4"/>
  <c r="AB29" i="4"/>
  <c r="U29" i="4"/>
  <c r="AI28" i="4"/>
  <c r="AB28" i="4"/>
  <c r="U28" i="4"/>
  <c r="AI27" i="4"/>
  <c r="AB27" i="4"/>
  <c r="U27" i="4"/>
  <c r="AI26" i="4"/>
  <c r="AB26" i="4"/>
  <c r="U26" i="4"/>
  <c r="AI25" i="4"/>
  <c r="AB25" i="4"/>
  <c r="U25" i="4"/>
  <c r="AG39" i="3"/>
  <c r="Z39" i="3"/>
  <c r="S39" i="3"/>
  <c r="AG38" i="3"/>
  <c r="Z38" i="3"/>
  <c r="S38" i="3"/>
  <c r="AG37" i="3"/>
  <c r="Z37" i="3"/>
  <c r="S37" i="3"/>
  <c r="AG36" i="3"/>
  <c r="Z36" i="3"/>
  <c r="S36" i="3"/>
  <c r="AG35" i="3"/>
  <c r="Z35" i="3"/>
  <c r="S35" i="3"/>
  <c r="AG34" i="3"/>
  <c r="Z34" i="3"/>
  <c r="S34" i="3"/>
  <c r="AG33" i="3"/>
  <c r="Z33" i="3"/>
  <c r="S33" i="3"/>
  <c r="AG32" i="3"/>
  <c r="Z32" i="3"/>
  <c r="S32" i="3"/>
  <c r="AG31" i="3"/>
  <c r="Z31" i="3"/>
  <c r="S31" i="3"/>
  <c r="AG30" i="3"/>
  <c r="Z30" i="3"/>
  <c r="S30" i="3"/>
  <c r="AG29" i="3"/>
  <c r="Z29" i="3"/>
  <c r="S29" i="3"/>
  <c r="AG28" i="3"/>
  <c r="Z28" i="3"/>
  <c r="S28" i="3"/>
  <c r="AG27" i="3"/>
  <c r="Z27" i="3"/>
  <c r="S27" i="3"/>
  <c r="AG26" i="3"/>
  <c r="Z26" i="3"/>
  <c r="S26" i="3"/>
  <c r="AG25" i="3"/>
  <c r="Z25" i="3"/>
  <c r="S25" i="3"/>
  <c r="U41" i="3"/>
  <c r="U40" i="3"/>
  <c r="AI39" i="3"/>
  <c r="AB39" i="3"/>
  <c r="U39" i="3"/>
  <c r="AI38" i="3"/>
  <c r="AB38" i="3"/>
  <c r="U38" i="3"/>
  <c r="AI37" i="3"/>
  <c r="AB37" i="3"/>
  <c r="U37" i="3"/>
  <c r="AI36" i="3"/>
  <c r="AB36" i="3"/>
  <c r="U36" i="3"/>
  <c r="AI35" i="3"/>
  <c r="AB35" i="3"/>
  <c r="U35" i="3"/>
  <c r="AI34" i="3"/>
  <c r="AB34" i="3"/>
  <c r="U34" i="3"/>
  <c r="AI33" i="3"/>
  <c r="AB33" i="3"/>
  <c r="U33" i="3"/>
  <c r="AI32" i="3"/>
  <c r="AB32" i="3"/>
  <c r="U32" i="3"/>
  <c r="AI31" i="3"/>
  <c r="AB31" i="3"/>
  <c r="U31" i="3"/>
  <c r="AI30" i="3"/>
  <c r="AB30" i="3"/>
  <c r="U30" i="3"/>
  <c r="AI29" i="3"/>
  <c r="AB29" i="3"/>
  <c r="U29" i="3"/>
  <c r="AI28" i="3"/>
  <c r="AB28" i="3"/>
  <c r="U28" i="3"/>
  <c r="AI27" i="3"/>
  <c r="AB27" i="3"/>
  <c r="U27" i="3"/>
  <c r="AI26" i="3"/>
  <c r="AB26" i="3"/>
  <c r="U26" i="3"/>
  <c r="AI25" i="3"/>
  <c r="AB25" i="3"/>
  <c r="U25" i="3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</calcChain>
</file>

<file path=xl/sharedStrings.xml><?xml version="1.0" encoding="utf-8"?>
<sst xmlns="http://schemas.openxmlformats.org/spreadsheetml/2006/main" count="449" uniqueCount="102">
  <si>
    <t>User: USER</t>
  </si>
  <si>
    <t>Path: C:\Program Files\BMG\NEPHELOgalaxy\User\Data\</t>
  </si>
  <si>
    <t>Test ID: 368</t>
  </si>
  <si>
    <t>Test Name: SOLUBILITY TEST</t>
  </si>
  <si>
    <t>Date: 4/5/2012</t>
  </si>
  <si>
    <t>Time: 4:49:44 PM</t>
  </si>
  <si>
    <t>ID1: CRD151-165</t>
  </si>
  <si>
    <t>ID2: 50,20 &amp; 2µM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</si>
  <si>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</si>
  <si>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</si>
  <si>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</si>
  <si>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</si>
  <si>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</si>
  <si>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</si>
  <si>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</si>
  <si>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</si>
  <si>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</si>
  <si>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</si>
  <si>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50µM</t>
  </si>
  <si>
    <t>20µM</t>
  </si>
  <si>
    <t>2µM</t>
  </si>
  <si>
    <t>1% DMSO</t>
  </si>
  <si>
    <t>Buffer</t>
  </si>
  <si>
    <t>CRD 151</t>
  </si>
  <si>
    <t>CRD 152</t>
  </si>
  <si>
    <t>CRD 153</t>
  </si>
  <si>
    <t>CRD 154</t>
  </si>
  <si>
    <t>CRD 155</t>
  </si>
  <si>
    <t>CRD 156</t>
  </si>
  <si>
    <t>CRD 157</t>
  </si>
  <si>
    <t>CRD 158</t>
  </si>
  <si>
    <t>CRD 159</t>
  </si>
  <si>
    <t>CRD 160</t>
  </si>
  <si>
    <t>CRD 161</t>
  </si>
  <si>
    <t>CRD 162</t>
  </si>
  <si>
    <t>CRD 163</t>
  </si>
  <si>
    <t>CRD 164</t>
  </si>
  <si>
    <t>CRD 165</t>
  </si>
  <si>
    <t>N1</t>
  </si>
  <si>
    <t>N2</t>
  </si>
  <si>
    <t>Avg</t>
  </si>
  <si>
    <t>Fold</t>
  </si>
  <si>
    <t>SD</t>
  </si>
  <si>
    <t>% CV</t>
  </si>
  <si>
    <t>CRD 136</t>
  </si>
  <si>
    <t>CRD 137</t>
  </si>
  <si>
    <t>CRD 138</t>
  </si>
  <si>
    <t>CRD 139</t>
  </si>
  <si>
    <t>CRD 140</t>
  </si>
  <si>
    <t>CRD 141</t>
  </si>
  <si>
    <t>CRD 142</t>
  </si>
  <si>
    <t>CRD 143</t>
  </si>
  <si>
    <t>CRD 144</t>
  </si>
  <si>
    <t>CRD 145</t>
  </si>
  <si>
    <t>CRD 146</t>
  </si>
  <si>
    <t>CRD 147</t>
  </si>
  <si>
    <t>CRD 148</t>
  </si>
  <si>
    <t>CRD 149</t>
  </si>
  <si>
    <t>CRD 150</t>
  </si>
  <si>
    <t>Test ID: 367</t>
  </si>
  <si>
    <t>Time: 4:03:06 PM</t>
  </si>
  <si>
    <t>ID1: CRD136-150</t>
  </si>
  <si>
    <t>CRD 168</t>
  </si>
  <si>
    <t>CRD 169</t>
  </si>
  <si>
    <t>CRD 170</t>
  </si>
  <si>
    <t>CRD 171</t>
  </si>
  <si>
    <t>CRD 172</t>
  </si>
  <si>
    <t>CRD 173</t>
  </si>
  <si>
    <t>CRD 174</t>
  </si>
  <si>
    <t>CRD 175</t>
  </si>
  <si>
    <t>ID2: 50,20,10 &amp; 2µM</t>
  </si>
  <si>
    <t>10µM</t>
  </si>
  <si>
    <t>Test ID: 361</t>
  </si>
  <si>
    <t>Date: 3/28/2012</t>
  </si>
  <si>
    <t>Time: 5:38:43 PM</t>
  </si>
  <si>
    <t>ID1: CRD 200-207</t>
  </si>
  <si>
    <t>ID3: 20min</t>
  </si>
  <si>
    <t>Test ID: 362</t>
  </si>
  <si>
    <t>Time: 5:41:18 PM</t>
  </si>
  <si>
    <t>ID1: CRD 192-199</t>
  </si>
  <si>
    <t>CRD 192</t>
  </si>
  <si>
    <t>CRD 193</t>
  </si>
  <si>
    <t>CRD 194</t>
  </si>
  <si>
    <t>CRD 195</t>
  </si>
  <si>
    <t>CRD 196</t>
  </si>
  <si>
    <t>CRD 197</t>
  </si>
  <si>
    <t>CRD 198</t>
  </si>
  <si>
    <t>CRD 199</t>
  </si>
  <si>
    <t>Test ID: 363</t>
  </si>
  <si>
    <t>Time: 5:46:19 PM</t>
  </si>
  <si>
    <t>ID1: CRD 208-216 w/o 214</t>
  </si>
  <si>
    <t>CRD 208</t>
  </si>
  <si>
    <t>CRD 209</t>
  </si>
  <si>
    <t>CRD 210</t>
  </si>
  <si>
    <t>CRD 211</t>
  </si>
  <si>
    <t>CRD 212</t>
  </si>
  <si>
    <t>CRD 213</t>
  </si>
  <si>
    <t>CRD 215</t>
  </si>
  <si>
    <t>CRD 216</t>
  </si>
  <si>
    <t>Test ID: 364</t>
  </si>
  <si>
    <t>Time: 5:50:24 PM</t>
  </si>
  <si>
    <t>ID1: CRD 223-230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</si>
</sst>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1" xfId="0" applyBorder="1" applyAlignment="1"/>
    <xf numFmtId="0" fontId="0" fillId="0" borderId="12" xfId="0" applyBorder="1" applyAlignment="1"/>
    <xf numFmtId="164" fontId="0" fillId="0" borderId="0" xfId="0" applyNumberFormat="1"/>
    <xf numFmtId="0" fontId="0" fillId="0" borderId="6" xfId="0" applyBorder="1"/>
    <xf numFmtId="164" fontId="0" fillId="0" borderId="6" xfId="0" applyNumberFormat="1" applyBorder="1"/>
    <xf numFmtId="164" fontId="2" fillId="0" borderId="6" xfId="0" applyNumberFormat="1" applyFont="1" applyBorder="1"/>
    <xf numFmtId="1" fontId="0" fillId="0" borderId="6" xfId="0" applyNumberFormat="1" applyBorder="1"/>
    <xf numFmtId="0" fontId="2" fillId="0" borderId="6" xfId="0" applyFont="1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6" xfId="0" applyBorder="1" applyAlignment="1"/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" xfId="0" applyBorder="1" applyAlignment="1"/>
    <xf numFmtId="0" fontId="0" fillId="0" borderId="0" xfId="0" applyBorder="1" applyAlignment="1"/>
    <xf numFmtId="0" fontId="1" fillId="0" borderId="6" xfId="0" applyFont="1" applyBorder="1"/>
    <xf numFmtId="0" fontId="0" fillId="0" borderId="0" xfId="0"/>
    <xf numFmtId="0" fontId="0" fillId="0" borderId="0" xfId="0" applyFont="1"/>
    <xf numFmtId="0" fontId="0" fillId="0" borderId="0" xfId="0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0" fillId="0" borderId="0" xfId="0" applyFont="1"/>
    <xf numFmtId="0" fontId="0" fillId="0" borderId="0" xfId="0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1" fontId="1" fillId="0" borderId="6" xfId="0" applyNumberFormat="1" applyFont="1" applyBorder="1"/>
    <xf numFmtId="164" fontId="3" fillId="0" borderId="6" xfId="0" applyNumberFormat="1" applyFont="1" applyBorder="1"/>
    <xf numFmtId="164" fontId="1" fillId="0" borderId="6" xfId="0" applyNumberFormat="1" applyFont="1" applyBorder="1"/>
    <xf numFmtId="0" fontId="1" fillId="0" borderId="0" xfId="0" applyFont="1"/>
    <xf numFmtId="0" fontId="0" fillId="0" borderId="0" xfId="0"/>
    <xf numFmtId="0" fontId="0" fillId="0" borderId="0" xfId="0" applyFon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I42"/>
  <sheetViews>
    <sheetView workbookViewId="0">
      <selection activeCell="O8" sqref="O8"/>
    </sheetView>
  </sheetViews>
  <sheetFormatPr defaultRowHeight="15" x14ac:dyDescent="0.25"/>
  <cols>
    <col min="1" max="1" width="4.28515625" customWidth="1"/>
    <col min="15" max="15" width="10.140625" bestFit="1" customWidth="1"/>
    <col min="20" max="20" width="9.28515625" bestFit="1" customWidth="1"/>
  </cols>
  <sheetData>
    <row r="3" spans="1:13" x14ac:dyDescent="0.25">
      <c r="A3" s="31" t="s">
        <v>0</v>
      </c>
      <c r="B3" s="30"/>
      <c r="C3" s="30"/>
      <c r="D3" s="31" t="s">
        <v>1</v>
      </c>
      <c r="E3" s="30"/>
      <c r="F3" s="30"/>
      <c r="G3" s="30"/>
      <c r="H3" s="30"/>
      <c r="I3" s="30"/>
      <c r="J3" s="30"/>
      <c r="K3" s="31" t="s">
        <v>59</v>
      </c>
      <c r="L3" s="30"/>
      <c r="M3" s="30"/>
    </row>
    <row r="4" spans="1:13" x14ac:dyDescent="0.25">
      <c r="A4" s="31" t="s">
        <v>3</v>
      </c>
      <c r="B4" s="30"/>
      <c r="C4" s="30"/>
      <c r="D4" s="30"/>
      <c r="E4" s="30"/>
      <c r="F4" s="30"/>
      <c r="G4" s="30"/>
      <c r="H4" s="30"/>
      <c r="I4" s="31" t="s">
        <v>4</v>
      </c>
      <c r="J4" s="30"/>
      <c r="K4" s="31" t="s">
        <v>60</v>
      </c>
      <c r="L4" s="30"/>
      <c r="M4" s="30"/>
    </row>
    <row r="5" spans="1:13" x14ac:dyDescent="0.25">
      <c r="A5" s="31" t="s">
        <v>61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11" spans="1:13" x14ac:dyDescent="0.25">
      <c r="B11" t="s">
        <v>9</v>
      </c>
    </row>
    <row r="12" spans="1:13" x14ac:dyDescent="0.25">
      <c r="B12" s="2">
        <v>1</v>
      </c>
      <c r="C12" s="2">
        <v>2</v>
      </c>
      <c r="D12" s="2">
        <v>3</v>
      </c>
      <c r="E12" s="2">
        <v>4</v>
      </c>
      <c r="F12" s="2">
        <v>5</v>
      </c>
      <c r="G12" s="2">
        <v>6</v>
      </c>
      <c r="H12" s="2">
        <v>7</v>
      </c>
      <c r="I12" s="2">
        <v>8</v>
      </c>
      <c r="J12" s="2">
        <v>9</v>
      </c>
      <c r="K12" s="2">
        <v>10</v>
      </c>
      <c r="L12" s="2">
        <v>11</v>
      </c>
      <c r="M12" s="2">
        <v>12</v>
      </c>
    </row>
    <row r="13" spans="1:13" x14ac:dyDescent="0.25">
      <c r="A13" s="2" t="s">
        <v>10</v>
      </c>
      <c r="B13" s="20">
        <v>21739</v>
      </c>
      <c r="C13" s="21">
        <v>24991</v>
      </c>
      <c r="D13" s="21">
        <v>2539</v>
      </c>
      <c r="E13" s="21">
        <v>1270</v>
      </c>
      <c r="F13" s="21">
        <v>249</v>
      </c>
      <c r="G13" s="21">
        <v>359</v>
      </c>
      <c r="H13" s="21">
        <v>642</v>
      </c>
      <c r="I13" s="21">
        <v>676</v>
      </c>
      <c r="J13" s="21">
        <v>415</v>
      </c>
      <c r="K13" s="21">
        <v>636</v>
      </c>
      <c r="L13" s="21">
        <v>267</v>
      </c>
      <c r="M13" s="22">
        <v>191</v>
      </c>
    </row>
    <row r="14" spans="1:13" x14ac:dyDescent="0.25">
      <c r="A14" s="2" t="s">
        <v>11</v>
      </c>
      <c r="B14" s="23">
        <v>299</v>
      </c>
      <c r="C14" s="24">
        <v>441</v>
      </c>
      <c r="D14" s="24">
        <v>276</v>
      </c>
      <c r="E14" s="24">
        <v>527</v>
      </c>
      <c r="F14" s="24">
        <v>338</v>
      </c>
      <c r="G14" s="24">
        <v>672</v>
      </c>
      <c r="H14" s="24">
        <v>802</v>
      </c>
      <c r="I14" s="24">
        <v>768</v>
      </c>
      <c r="J14" s="24">
        <v>751</v>
      </c>
      <c r="K14" s="24">
        <v>407</v>
      </c>
      <c r="L14" s="24">
        <v>360</v>
      </c>
      <c r="M14" s="25">
        <v>330</v>
      </c>
    </row>
    <row r="15" spans="1:13" x14ac:dyDescent="0.25">
      <c r="A15" s="2" t="s">
        <v>12</v>
      </c>
      <c r="B15" s="23">
        <v>260</v>
      </c>
      <c r="C15" s="24">
        <v>280</v>
      </c>
      <c r="D15" s="24">
        <v>252</v>
      </c>
      <c r="E15" s="24">
        <v>300</v>
      </c>
      <c r="F15" s="24">
        <v>293</v>
      </c>
      <c r="G15" s="24">
        <v>309</v>
      </c>
      <c r="H15" s="24">
        <v>393</v>
      </c>
      <c r="I15" s="24">
        <v>511</v>
      </c>
      <c r="J15" s="24">
        <v>289</v>
      </c>
      <c r="K15" s="24">
        <v>247</v>
      </c>
      <c r="L15" s="24">
        <v>254</v>
      </c>
      <c r="M15" s="25">
        <v>227</v>
      </c>
    </row>
    <row r="16" spans="1:13" x14ac:dyDescent="0.25">
      <c r="A16" s="2" t="s">
        <v>13</v>
      </c>
      <c r="B16" s="23">
        <v>294</v>
      </c>
      <c r="C16" s="24">
        <v>415</v>
      </c>
      <c r="D16" s="24">
        <v>375</v>
      </c>
      <c r="E16" s="24">
        <v>248</v>
      </c>
      <c r="F16" s="24">
        <v>223</v>
      </c>
      <c r="G16" s="24">
        <v>502</v>
      </c>
      <c r="H16" s="24">
        <v>470</v>
      </c>
      <c r="I16" s="24">
        <v>553</v>
      </c>
      <c r="J16" s="24">
        <v>394</v>
      </c>
      <c r="K16" s="24">
        <v>717</v>
      </c>
      <c r="L16" s="24">
        <v>340</v>
      </c>
      <c r="M16" s="25">
        <v>601</v>
      </c>
    </row>
    <row r="17" spans="1:35" x14ac:dyDescent="0.25">
      <c r="A17" s="2" t="s">
        <v>14</v>
      </c>
      <c r="B17" s="23">
        <v>906</v>
      </c>
      <c r="C17" s="24">
        <v>3886</v>
      </c>
      <c r="D17" s="24">
        <v>598</v>
      </c>
      <c r="E17" s="24">
        <v>508</v>
      </c>
      <c r="F17" s="24">
        <v>528</v>
      </c>
      <c r="G17" s="24">
        <v>805</v>
      </c>
      <c r="H17" s="24">
        <v>2411</v>
      </c>
      <c r="I17" s="24">
        <v>3208</v>
      </c>
      <c r="J17" s="24">
        <v>850</v>
      </c>
      <c r="K17" s="24">
        <v>653</v>
      </c>
      <c r="L17" s="24">
        <v>345</v>
      </c>
      <c r="M17" s="25">
        <v>384</v>
      </c>
    </row>
    <row r="18" spans="1:35" x14ac:dyDescent="0.25">
      <c r="A18" s="2" t="s">
        <v>15</v>
      </c>
      <c r="B18" s="23">
        <v>1970</v>
      </c>
      <c r="C18" s="24">
        <v>2199</v>
      </c>
      <c r="D18" s="24">
        <v>686</v>
      </c>
      <c r="E18" s="24">
        <v>569</v>
      </c>
      <c r="F18" s="24">
        <v>455</v>
      </c>
      <c r="G18" s="24">
        <v>403</v>
      </c>
      <c r="H18" s="24">
        <v>5090</v>
      </c>
      <c r="I18" s="24">
        <v>4431</v>
      </c>
      <c r="J18" s="24">
        <v>892</v>
      </c>
      <c r="K18" s="24">
        <v>1112</v>
      </c>
      <c r="L18" s="24">
        <v>262</v>
      </c>
      <c r="M18" s="25">
        <v>305</v>
      </c>
    </row>
    <row r="19" spans="1:35" x14ac:dyDescent="0.25">
      <c r="A19" s="2" t="s">
        <v>16</v>
      </c>
      <c r="B19" s="23">
        <v>469</v>
      </c>
      <c r="C19" s="24">
        <v>477</v>
      </c>
      <c r="D19" s="24">
        <v>349</v>
      </c>
      <c r="E19" s="24">
        <v>443</v>
      </c>
      <c r="F19" s="24">
        <v>271</v>
      </c>
      <c r="G19" s="24">
        <v>522</v>
      </c>
      <c r="H19" s="24">
        <v>334</v>
      </c>
      <c r="I19" s="24">
        <v>374</v>
      </c>
      <c r="J19" s="24">
        <v>246</v>
      </c>
      <c r="K19" s="24">
        <v>391</v>
      </c>
      <c r="L19" s="24">
        <v>361</v>
      </c>
      <c r="M19" s="25">
        <v>298</v>
      </c>
    </row>
    <row r="20" spans="1:35" x14ac:dyDescent="0.25">
      <c r="A20" s="2" t="s">
        <v>17</v>
      </c>
      <c r="B20" s="26">
        <v>5059</v>
      </c>
      <c r="C20" s="27">
        <v>4870</v>
      </c>
      <c r="D20" s="27">
        <v>436</v>
      </c>
      <c r="E20" s="27">
        <v>354</v>
      </c>
      <c r="F20" s="27">
        <v>344</v>
      </c>
      <c r="G20" s="27">
        <v>473</v>
      </c>
      <c r="H20" s="27">
        <v>217</v>
      </c>
      <c r="I20" s="27">
        <v>264</v>
      </c>
      <c r="J20" s="27">
        <v>357</v>
      </c>
      <c r="K20" s="27">
        <v>276</v>
      </c>
      <c r="L20" s="27">
        <v>261</v>
      </c>
      <c r="M20" s="28">
        <v>256</v>
      </c>
    </row>
    <row r="23" spans="1:35" x14ac:dyDescent="0.25">
      <c r="B23" s="102" t="s">
        <v>18</v>
      </c>
      <c r="C23" s="103"/>
      <c r="D23" s="102" t="s">
        <v>19</v>
      </c>
      <c r="E23" s="104"/>
      <c r="F23" s="103" t="s">
        <v>20</v>
      </c>
      <c r="G23" s="103"/>
      <c r="H23" s="102" t="s">
        <v>18</v>
      </c>
      <c r="I23" s="104"/>
      <c r="J23" s="103" t="s">
        <v>19</v>
      </c>
      <c r="K23" s="103"/>
      <c r="L23" s="102" t="s">
        <v>20</v>
      </c>
      <c r="M23" s="104"/>
      <c r="O23" s="19"/>
      <c r="P23" s="101" t="str">
        <f>B23</f>
        <v>50µM</v>
      </c>
      <c r="Q23" s="101"/>
      <c r="R23" s="101"/>
      <c r="S23" s="101"/>
      <c r="T23" s="101"/>
      <c r="U23" s="101"/>
      <c r="W23" s="101" t="str">
        <f>D23</f>
        <v>20µM</v>
      </c>
      <c r="X23" s="101"/>
      <c r="Y23" s="101"/>
      <c r="Z23" s="101"/>
      <c r="AA23" s="101"/>
      <c r="AB23" s="101"/>
      <c r="AD23" s="101" t="str">
        <f>F23</f>
        <v>2µM</v>
      </c>
      <c r="AE23" s="101"/>
      <c r="AF23" s="101"/>
      <c r="AG23" s="101"/>
      <c r="AH23" s="101"/>
      <c r="AI23" s="101"/>
    </row>
    <row r="24" spans="1:35" x14ac:dyDescent="0.25"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  <c r="O24" s="19"/>
      <c r="P24" s="19" t="s">
        <v>38</v>
      </c>
      <c r="Q24" s="19" t="s">
        <v>39</v>
      </c>
      <c r="R24" s="19" t="s">
        <v>40</v>
      </c>
      <c r="S24" s="19" t="s">
        <v>41</v>
      </c>
      <c r="T24" s="19" t="s">
        <v>42</v>
      </c>
      <c r="U24" s="19" t="s">
        <v>43</v>
      </c>
      <c r="W24" s="19" t="s">
        <v>38</v>
      </c>
      <c r="X24" s="19" t="s">
        <v>39</v>
      </c>
      <c r="Y24" s="19" t="s">
        <v>40</v>
      </c>
      <c r="Z24" s="19" t="s">
        <v>41</v>
      </c>
      <c r="AA24" s="19" t="s">
        <v>42</v>
      </c>
      <c r="AB24" s="19" t="s">
        <v>43</v>
      </c>
      <c r="AD24" s="19" t="s">
        <v>38</v>
      </c>
      <c r="AE24" s="19" t="s">
        <v>39</v>
      </c>
      <c r="AF24" s="19" t="s">
        <v>40</v>
      </c>
      <c r="AG24" s="19" t="s">
        <v>41</v>
      </c>
      <c r="AH24" s="19" t="s">
        <v>42</v>
      </c>
      <c r="AI24" s="19" t="s">
        <v>43</v>
      </c>
    </row>
    <row r="25" spans="1:35" x14ac:dyDescent="0.25">
      <c r="A25" s="2" t="s">
        <v>10</v>
      </c>
      <c r="B25" s="100" t="s">
        <v>44</v>
      </c>
      <c r="C25" s="100"/>
      <c r="D25" s="100"/>
      <c r="E25" s="100"/>
      <c r="F25" s="100"/>
      <c r="G25" s="100"/>
      <c r="H25" s="100" t="s">
        <v>52</v>
      </c>
      <c r="I25" s="100"/>
      <c r="J25" s="100"/>
      <c r="K25" s="100"/>
      <c r="L25" s="100"/>
      <c r="M25" s="100"/>
      <c r="O25" s="19" t="str">
        <f>B25</f>
        <v>CRD 136</v>
      </c>
      <c r="P25" s="15">
        <f>B13</f>
        <v>21739</v>
      </c>
      <c r="Q25" s="15">
        <f>C13</f>
        <v>24991</v>
      </c>
      <c r="R25" s="18">
        <f>AVERAGE(P25:Q25)</f>
        <v>23365</v>
      </c>
      <c r="S25" s="17">
        <f>R25/$R$40</f>
        <v>97.151767151767146</v>
      </c>
      <c r="T25" s="16">
        <f>STDEV(P25:Q25)</f>
        <v>2299.5112524186525</v>
      </c>
      <c r="U25" s="16">
        <f xml:space="preserve"> T25/R25*100</f>
        <v>9.8416916431356825</v>
      </c>
      <c r="W25" s="15">
        <f>D13</f>
        <v>2539</v>
      </c>
      <c r="X25" s="15">
        <f>E13</f>
        <v>1270</v>
      </c>
      <c r="Y25" s="18">
        <f>AVERAGE(W25:X25)</f>
        <v>1904.5</v>
      </c>
      <c r="Z25" s="17">
        <f>Y25/$R$40</f>
        <v>7.9189189189189193</v>
      </c>
      <c r="AA25" s="16">
        <f>STDEV(W25:X25)</f>
        <v>897.31850532572878</v>
      </c>
      <c r="AB25" s="16">
        <f xml:space="preserve"> AA25/Y25*100</f>
        <v>47.115699938342281</v>
      </c>
      <c r="AD25" s="15">
        <f>F13</f>
        <v>249</v>
      </c>
      <c r="AE25" s="15">
        <f>G13</f>
        <v>359</v>
      </c>
      <c r="AF25" s="18">
        <f>AVERAGE(AD25:AE25)</f>
        <v>304</v>
      </c>
      <c r="AG25" s="17">
        <f>AF25/$R$40</f>
        <v>1.2640332640332641</v>
      </c>
      <c r="AH25" s="16">
        <f>STDEV(AD25:AE25)</f>
        <v>77.781745930520231</v>
      </c>
      <c r="AI25" s="16">
        <f xml:space="preserve"> AH25/AF25*100</f>
        <v>25.58610063503955</v>
      </c>
    </row>
    <row r="26" spans="1:35" x14ac:dyDescent="0.25">
      <c r="A26" s="2" t="s">
        <v>11</v>
      </c>
      <c r="B26" s="100" t="s">
        <v>45</v>
      </c>
      <c r="C26" s="100"/>
      <c r="D26" s="100"/>
      <c r="E26" s="100"/>
      <c r="F26" s="100"/>
      <c r="G26" s="100"/>
      <c r="H26" s="100" t="s">
        <v>53</v>
      </c>
      <c r="I26" s="100"/>
      <c r="J26" s="100"/>
      <c r="K26" s="100"/>
      <c r="L26" s="100"/>
      <c r="M26" s="100"/>
      <c r="O26" s="19" t="str">
        <f t="shared" ref="O26:O32" si="0">B26</f>
        <v>CRD 137</v>
      </c>
      <c r="P26" s="15">
        <f t="shared" ref="P26:Q32" si="1">B14</f>
        <v>299</v>
      </c>
      <c r="Q26" s="15">
        <f t="shared" si="1"/>
        <v>441</v>
      </c>
      <c r="R26" s="18">
        <f t="shared" ref="R26:R41" si="2">AVERAGE(P26:Q26)</f>
        <v>370</v>
      </c>
      <c r="S26" s="17">
        <f t="shared" ref="S26:S41" si="3">R26/$R$40</f>
        <v>1.5384615384615385</v>
      </c>
      <c r="T26" s="16">
        <f t="shared" ref="T26:T41" si="4">STDEV(P26:Q26)</f>
        <v>100.40916292848975</v>
      </c>
      <c r="U26" s="16">
        <f xml:space="preserve"> T26/R26*100</f>
        <v>27.137611602294527</v>
      </c>
      <c r="W26" s="15">
        <f t="shared" ref="W26:X32" si="5">D14</f>
        <v>276</v>
      </c>
      <c r="X26" s="15">
        <f t="shared" si="5"/>
        <v>527</v>
      </c>
      <c r="Y26" s="18">
        <f t="shared" ref="Y26:Y39" si="6">AVERAGE(W26:X26)</f>
        <v>401.5</v>
      </c>
      <c r="Z26" s="17">
        <f t="shared" ref="Z26:Z39" si="7">Y26/$R$40</f>
        <v>1.6694386694386694</v>
      </c>
      <c r="AA26" s="16">
        <f t="shared" ref="AA26:AA39" si="8">STDEV(W26:X26)</f>
        <v>177.48380207782344</v>
      </c>
      <c r="AB26" s="16">
        <f xml:space="preserve"> AA26/Y26*100</f>
        <v>44.205181090366985</v>
      </c>
      <c r="AD26" s="15">
        <f t="shared" ref="AD26:AE31" si="9">F14</f>
        <v>338</v>
      </c>
      <c r="AE26" s="15">
        <f t="shared" si="9"/>
        <v>672</v>
      </c>
      <c r="AF26" s="18">
        <f t="shared" ref="AF26:AF39" si="10">AVERAGE(AD26:AE26)</f>
        <v>505</v>
      </c>
      <c r="AG26" s="17">
        <f t="shared" ref="AG26:AG39" si="11">AF26/$R$40</f>
        <v>2.0997920997920998</v>
      </c>
      <c r="AH26" s="16">
        <f t="shared" ref="AH26:AH39" si="12">STDEV(AD26:AE26)</f>
        <v>236.17366491630688</v>
      </c>
      <c r="AI26" s="16">
        <f xml:space="preserve"> AH26/AF26*100</f>
        <v>46.767062359664727</v>
      </c>
    </row>
    <row r="27" spans="1:35" x14ac:dyDescent="0.25">
      <c r="A27" s="2" t="s">
        <v>12</v>
      </c>
      <c r="B27" s="100" t="s">
        <v>46</v>
      </c>
      <c r="C27" s="100"/>
      <c r="D27" s="100"/>
      <c r="E27" s="100"/>
      <c r="F27" s="100"/>
      <c r="G27" s="100"/>
      <c r="H27" s="100" t="s">
        <v>54</v>
      </c>
      <c r="I27" s="100"/>
      <c r="J27" s="100"/>
      <c r="K27" s="100"/>
      <c r="L27" s="100"/>
      <c r="M27" s="100"/>
      <c r="O27" s="19" t="str">
        <f t="shared" si="0"/>
        <v>CRD 138</v>
      </c>
      <c r="P27" s="15">
        <f t="shared" si="1"/>
        <v>260</v>
      </c>
      <c r="Q27" s="15">
        <f t="shared" si="1"/>
        <v>280</v>
      </c>
      <c r="R27" s="18">
        <f t="shared" si="2"/>
        <v>270</v>
      </c>
      <c r="S27" s="17">
        <f t="shared" si="3"/>
        <v>1.1226611226611227</v>
      </c>
      <c r="T27" s="16">
        <f t="shared" si="4"/>
        <v>14.142135623730951</v>
      </c>
      <c r="U27" s="16">
        <f t="shared" ref="U27:U41" si="13" xml:space="preserve"> T27/R27*100</f>
        <v>5.2378280087892408</v>
      </c>
      <c r="W27" s="15">
        <f t="shared" si="5"/>
        <v>252</v>
      </c>
      <c r="X27" s="15">
        <f t="shared" si="5"/>
        <v>300</v>
      </c>
      <c r="Y27" s="18">
        <f t="shared" si="6"/>
        <v>276</v>
      </c>
      <c r="Z27" s="17">
        <f t="shared" si="7"/>
        <v>1.1476091476091477</v>
      </c>
      <c r="AA27" s="16">
        <f t="shared" si="8"/>
        <v>33.941125496954278</v>
      </c>
      <c r="AB27" s="16">
        <f t="shared" ref="AB27:AB39" si="14" xml:space="preserve"> AA27/Y27*100</f>
        <v>12.297509238026914</v>
      </c>
      <c r="AD27" s="15">
        <f t="shared" si="9"/>
        <v>293</v>
      </c>
      <c r="AE27" s="15">
        <f t="shared" si="9"/>
        <v>309</v>
      </c>
      <c r="AF27" s="18">
        <f t="shared" si="10"/>
        <v>301</v>
      </c>
      <c r="AG27" s="17">
        <f t="shared" si="11"/>
        <v>1.2515592515592515</v>
      </c>
      <c r="AH27" s="16">
        <f t="shared" si="12"/>
        <v>11.313708498984761</v>
      </c>
      <c r="AI27" s="16">
        <f t="shared" ref="AI27:AI39" si="15" xml:space="preserve"> AH27/AF27*100</f>
        <v>3.7587071425198544</v>
      </c>
    </row>
    <row r="28" spans="1:35" x14ac:dyDescent="0.25">
      <c r="A28" s="2" t="s">
        <v>13</v>
      </c>
      <c r="B28" s="100" t="s">
        <v>47</v>
      </c>
      <c r="C28" s="100"/>
      <c r="D28" s="100"/>
      <c r="E28" s="100"/>
      <c r="F28" s="100"/>
      <c r="G28" s="100"/>
      <c r="H28" s="100" t="s">
        <v>55</v>
      </c>
      <c r="I28" s="100"/>
      <c r="J28" s="100"/>
      <c r="K28" s="100"/>
      <c r="L28" s="100"/>
      <c r="M28" s="100"/>
      <c r="O28" s="19" t="str">
        <f t="shared" si="0"/>
        <v>CRD 139</v>
      </c>
      <c r="P28" s="15">
        <f t="shared" si="1"/>
        <v>294</v>
      </c>
      <c r="Q28" s="15">
        <f t="shared" si="1"/>
        <v>415</v>
      </c>
      <c r="R28" s="18">
        <f t="shared" si="2"/>
        <v>354.5</v>
      </c>
      <c r="S28" s="17">
        <f t="shared" si="3"/>
        <v>1.474012474012474</v>
      </c>
      <c r="T28" s="16">
        <f t="shared" si="4"/>
        <v>85.559920523572245</v>
      </c>
      <c r="U28" s="16">
        <f t="shared" si="13"/>
        <v>24.13537955530952</v>
      </c>
      <c r="W28" s="15">
        <f t="shared" si="5"/>
        <v>375</v>
      </c>
      <c r="X28" s="15">
        <f t="shared" si="5"/>
        <v>248</v>
      </c>
      <c r="Y28" s="18">
        <f t="shared" si="6"/>
        <v>311.5</v>
      </c>
      <c r="Z28" s="17">
        <f t="shared" si="7"/>
        <v>1.2952182952182951</v>
      </c>
      <c r="AA28" s="16">
        <f t="shared" si="8"/>
        <v>89.802561210691536</v>
      </c>
      <c r="AB28" s="16">
        <f t="shared" si="14"/>
        <v>28.82907261980467</v>
      </c>
      <c r="AD28" s="15">
        <f t="shared" si="9"/>
        <v>223</v>
      </c>
      <c r="AE28" s="15">
        <f t="shared" si="9"/>
        <v>502</v>
      </c>
      <c r="AF28" s="18">
        <f t="shared" si="10"/>
        <v>362.5</v>
      </c>
      <c r="AG28" s="17">
        <f t="shared" si="11"/>
        <v>1.5072765072765073</v>
      </c>
      <c r="AH28" s="16">
        <f t="shared" si="12"/>
        <v>197.28279195104676</v>
      </c>
      <c r="AI28" s="16">
        <f t="shared" si="15"/>
        <v>54.422839158909454</v>
      </c>
    </row>
    <row r="29" spans="1:35" x14ac:dyDescent="0.25">
      <c r="A29" s="2" t="s">
        <v>14</v>
      </c>
      <c r="B29" s="100" t="s">
        <v>48</v>
      </c>
      <c r="C29" s="100"/>
      <c r="D29" s="100"/>
      <c r="E29" s="100"/>
      <c r="F29" s="100"/>
      <c r="G29" s="100"/>
      <c r="H29" s="100" t="s">
        <v>56</v>
      </c>
      <c r="I29" s="100"/>
      <c r="J29" s="100"/>
      <c r="K29" s="100"/>
      <c r="L29" s="100"/>
      <c r="M29" s="100"/>
      <c r="O29" s="19" t="str">
        <f t="shared" si="0"/>
        <v>CRD 140</v>
      </c>
      <c r="P29" s="15">
        <f t="shared" si="1"/>
        <v>906</v>
      </c>
      <c r="Q29" s="15">
        <f t="shared" si="1"/>
        <v>3886</v>
      </c>
      <c r="R29" s="18">
        <f t="shared" si="2"/>
        <v>2396</v>
      </c>
      <c r="S29" s="17">
        <f t="shared" si="3"/>
        <v>9.9625779625779618</v>
      </c>
      <c r="T29" s="16">
        <f t="shared" si="4"/>
        <v>2107.1782079359118</v>
      </c>
      <c r="U29" s="16">
        <f t="shared" si="13"/>
        <v>87.945668110847748</v>
      </c>
      <c r="W29" s="15">
        <f t="shared" si="5"/>
        <v>598</v>
      </c>
      <c r="X29" s="15">
        <f t="shared" si="5"/>
        <v>508</v>
      </c>
      <c r="Y29" s="18">
        <f t="shared" si="6"/>
        <v>553</v>
      </c>
      <c r="Z29" s="17">
        <f t="shared" si="7"/>
        <v>2.2993762993762994</v>
      </c>
      <c r="AA29" s="16">
        <f t="shared" si="8"/>
        <v>63.63961030678928</v>
      </c>
      <c r="AB29" s="16">
        <f t="shared" si="14"/>
        <v>11.508066963253034</v>
      </c>
      <c r="AD29" s="15">
        <f t="shared" si="9"/>
        <v>528</v>
      </c>
      <c r="AE29" s="15">
        <f t="shared" si="9"/>
        <v>805</v>
      </c>
      <c r="AF29" s="18">
        <f t="shared" si="10"/>
        <v>666.5</v>
      </c>
      <c r="AG29" s="17">
        <f t="shared" si="11"/>
        <v>2.7713097713097712</v>
      </c>
      <c r="AH29" s="16">
        <f t="shared" si="12"/>
        <v>195.86857838867365</v>
      </c>
      <c r="AI29" s="16">
        <f t="shared" si="15"/>
        <v>29.387633666717726</v>
      </c>
    </row>
    <row r="30" spans="1:35" x14ac:dyDescent="0.25">
      <c r="A30" s="2" t="s">
        <v>15</v>
      </c>
      <c r="B30" s="100" t="s">
        <v>49</v>
      </c>
      <c r="C30" s="100"/>
      <c r="D30" s="100"/>
      <c r="E30" s="100"/>
      <c r="F30" s="100"/>
      <c r="G30" s="100"/>
      <c r="H30" s="100" t="s">
        <v>57</v>
      </c>
      <c r="I30" s="100"/>
      <c r="J30" s="100"/>
      <c r="K30" s="100"/>
      <c r="L30" s="100"/>
      <c r="M30" s="100"/>
      <c r="O30" s="19" t="str">
        <f t="shared" si="0"/>
        <v>CRD 141</v>
      </c>
      <c r="P30" s="15">
        <f t="shared" si="1"/>
        <v>1970</v>
      </c>
      <c r="Q30" s="15">
        <f t="shared" si="1"/>
        <v>2199</v>
      </c>
      <c r="R30" s="18">
        <f t="shared" si="2"/>
        <v>2084.5</v>
      </c>
      <c r="S30" s="17">
        <f t="shared" si="3"/>
        <v>8.6673596673596673</v>
      </c>
      <c r="T30" s="16">
        <f t="shared" si="4"/>
        <v>161.92745289171938</v>
      </c>
      <c r="U30" s="16">
        <f t="shared" si="13"/>
        <v>7.7681675649661495</v>
      </c>
      <c r="W30" s="15">
        <f t="shared" si="5"/>
        <v>686</v>
      </c>
      <c r="X30" s="15">
        <f t="shared" si="5"/>
        <v>569</v>
      </c>
      <c r="Y30" s="18">
        <f t="shared" si="6"/>
        <v>627.5</v>
      </c>
      <c r="Z30" s="17">
        <f t="shared" si="7"/>
        <v>2.6091476091476093</v>
      </c>
      <c r="AA30" s="16">
        <f t="shared" si="8"/>
        <v>82.731493398826061</v>
      </c>
      <c r="AB30" s="16">
        <f t="shared" si="14"/>
        <v>13.184301736864711</v>
      </c>
      <c r="AD30" s="15">
        <f t="shared" si="9"/>
        <v>455</v>
      </c>
      <c r="AE30" s="15">
        <f t="shared" si="9"/>
        <v>403</v>
      </c>
      <c r="AF30" s="18">
        <f t="shared" si="10"/>
        <v>429</v>
      </c>
      <c r="AG30" s="17">
        <f t="shared" si="11"/>
        <v>1.7837837837837838</v>
      </c>
      <c r="AH30" s="16">
        <f t="shared" si="12"/>
        <v>36.76955262170047</v>
      </c>
      <c r="AI30" s="16">
        <f t="shared" si="15"/>
        <v>8.570991287109667</v>
      </c>
    </row>
    <row r="31" spans="1:35" x14ac:dyDescent="0.25">
      <c r="A31" s="2" t="s">
        <v>16</v>
      </c>
      <c r="B31" s="100" t="s">
        <v>50</v>
      </c>
      <c r="C31" s="100"/>
      <c r="D31" s="100"/>
      <c r="E31" s="100"/>
      <c r="F31" s="100"/>
      <c r="G31" s="100"/>
      <c r="H31" s="100" t="s">
        <v>58</v>
      </c>
      <c r="I31" s="100"/>
      <c r="J31" s="100"/>
      <c r="K31" s="100"/>
      <c r="L31" s="100"/>
      <c r="M31" s="100"/>
      <c r="O31" s="19" t="str">
        <f t="shared" si="0"/>
        <v>CRD 142</v>
      </c>
      <c r="P31" s="15">
        <f t="shared" si="1"/>
        <v>469</v>
      </c>
      <c r="Q31" s="15">
        <f t="shared" si="1"/>
        <v>477</v>
      </c>
      <c r="R31" s="18">
        <f t="shared" si="2"/>
        <v>473</v>
      </c>
      <c r="S31" s="17">
        <f t="shared" si="3"/>
        <v>1.9667359667359667</v>
      </c>
      <c r="T31" s="16">
        <f t="shared" si="4"/>
        <v>5.6568542494923806</v>
      </c>
      <c r="U31" s="16">
        <f t="shared" si="13"/>
        <v>1.1959522726199536</v>
      </c>
      <c r="W31" s="15">
        <f t="shared" si="5"/>
        <v>349</v>
      </c>
      <c r="X31" s="15">
        <f t="shared" si="5"/>
        <v>443</v>
      </c>
      <c r="Y31" s="18">
        <f t="shared" si="6"/>
        <v>396</v>
      </c>
      <c r="Z31" s="17">
        <f t="shared" si="7"/>
        <v>1.6465696465696467</v>
      </c>
      <c r="AA31" s="16">
        <f t="shared" si="8"/>
        <v>66.468037431535464</v>
      </c>
      <c r="AB31" s="16">
        <f t="shared" si="14"/>
        <v>16.784857937256429</v>
      </c>
      <c r="AD31" s="15">
        <f t="shared" si="9"/>
        <v>271</v>
      </c>
      <c r="AE31" s="15">
        <f t="shared" si="9"/>
        <v>522</v>
      </c>
      <c r="AF31" s="18">
        <f t="shared" si="10"/>
        <v>396.5</v>
      </c>
      <c r="AG31" s="17">
        <f t="shared" si="11"/>
        <v>1.6486486486486487</v>
      </c>
      <c r="AH31" s="16">
        <f t="shared" si="12"/>
        <v>177.48380207782344</v>
      </c>
      <c r="AI31" s="16">
        <f t="shared" si="15"/>
        <v>44.762623474860888</v>
      </c>
    </row>
    <row r="32" spans="1:35" x14ac:dyDescent="0.25">
      <c r="A32" s="2" t="s">
        <v>17</v>
      </c>
      <c r="B32" s="100" t="s">
        <v>51</v>
      </c>
      <c r="C32" s="100"/>
      <c r="D32" s="100"/>
      <c r="E32" s="100"/>
      <c r="F32" s="100"/>
      <c r="G32" s="100"/>
      <c r="H32" s="100" t="s">
        <v>21</v>
      </c>
      <c r="I32" s="100"/>
      <c r="J32" s="100"/>
      <c r="K32" s="100" t="s">
        <v>22</v>
      </c>
      <c r="L32" s="100"/>
      <c r="M32" s="100"/>
      <c r="O32" s="19" t="str">
        <f t="shared" si="0"/>
        <v>CRD 143</v>
      </c>
      <c r="P32" s="15">
        <f t="shared" si="1"/>
        <v>5059</v>
      </c>
      <c r="Q32" s="15">
        <f t="shared" si="1"/>
        <v>4870</v>
      </c>
      <c r="R32" s="18">
        <f t="shared" si="2"/>
        <v>4964.5</v>
      </c>
      <c r="S32" s="17">
        <f t="shared" si="3"/>
        <v>20.642411642411641</v>
      </c>
      <c r="T32" s="16">
        <f t="shared" si="4"/>
        <v>133.64318164425748</v>
      </c>
      <c r="U32" s="16">
        <f t="shared" si="13"/>
        <v>2.6919766672224288</v>
      </c>
      <c r="W32" s="15">
        <f t="shared" si="5"/>
        <v>436</v>
      </c>
      <c r="X32" s="15">
        <f t="shared" si="5"/>
        <v>354</v>
      </c>
      <c r="Y32" s="18">
        <f t="shared" si="6"/>
        <v>395</v>
      </c>
      <c r="Z32" s="17">
        <f t="shared" si="7"/>
        <v>1.6424116424116424</v>
      </c>
      <c r="AA32" s="16">
        <f t="shared" si="8"/>
        <v>57.982756057296896</v>
      </c>
      <c r="AB32" s="16">
        <f t="shared" si="14"/>
        <v>14.679178748682759</v>
      </c>
      <c r="AD32" s="15">
        <f>F20</f>
        <v>344</v>
      </c>
      <c r="AE32" s="15">
        <f>G20</f>
        <v>473</v>
      </c>
      <c r="AF32" s="18">
        <f t="shared" si="10"/>
        <v>408.5</v>
      </c>
      <c r="AG32" s="17">
        <f t="shared" si="11"/>
        <v>1.6985446985446986</v>
      </c>
      <c r="AH32" s="16">
        <f t="shared" si="12"/>
        <v>91.216774773064628</v>
      </c>
      <c r="AI32" s="16">
        <f t="shared" si="15"/>
        <v>22.329687826943605</v>
      </c>
    </row>
    <row r="33" spans="15:35" x14ac:dyDescent="0.25">
      <c r="O33" s="19" t="str">
        <f>H25</f>
        <v>CRD 144</v>
      </c>
      <c r="P33" s="15">
        <f>H13</f>
        <v>642</v>
      </c>
      <c r="Q33" s="15">
        <f>I13</f>
        <v>676</v>
      </c>
      <c r="R33" s="18">
        <f t="shared" si="2"/>
        <v>659</v>
      </c>
      <c r="S33" s="17">
        <f t="shared" si="3"/>
        <v>2.7401247401247399</v>
      </c>
      <c r="T33" s="16">
        <f t="shared" si="4"/>
        <v>24.041630560342615</v>
      </c>
      <c r="U33" s="16">
        <f t="shared" si="13"/>
        <v>3.6481988710686823</v>
      </c>
      <c r="W33" s="15">
        <f>J13</f>
        <v>415</v>
      </c>
      <c r="X33" s="15">
        <f>K13</f>
        <v>636</v>
      </c>
      <c r="Y33" s="18">
        <f t="shared" si="6"/>
        <v>525.5</v>
      </c>
      <c r="Z33" s="17">
        <f t="shared" si="7"/>
        <v>2.185031185031185</v>
      </c>
      <c r="AA33" s="16">
        <f t="shared" si="8"/>
        <v>156.27059864222701</v>
      </c>
      <c r="AB33" s="16">
        <f t="shared" si="14"/>
        <v>29.737506877683543</v>
      </c>
      <c r="AD33" s="15">
        <f>L13</f>
        <v>267</v>
      </c>
      <c r="AE33" s="15">
        <f>M13</f>
        <v>191</v>
      </c>
      <c r="AF33" s="18">
        <f t="shared" si="10"/>
        <v>229</v>
      </c>
      <c r="AG33" s="17">
        <f t="shared" si="11"/>
        <v>0.95218295218295224</v>
      </c>
      <c r="AH33" s="16">
        <f t="shared" si="12"/>
        <v>53.740115370177612</v>
      </c>
      <c r="AI33" s="16">
        <f t="shared" si="15"/>
        <v>23.467299288287165</v>
      </c>
    </row>
    <row r="34" spans="15:35" x14ac:dyDescent="0.25">
      <c r="O34" s="19" t="str">
        <f t="shared" ref="O34:O40" si="16">H26</f>
        <v>CRD 145</v>
      </c>
      <c r="P34" s="15">
        <f t="shared" ref="P34:Q40" si="17">H14</f>
        <v>802</v>
      </c>
      <c r="Q34" s="15">
        <f t="shared" si="17"/>
        <v>768</v>
      </c>
      <c r="R34" s="18">
        <f t="shared" si="2"/>
        <v>785</v>
      </c>
      <c r="S34" s="17">
        <f t="shared" si="3"/>
        <v>3.2640332640332641</v>
      </c>
      <c r="T34" s="16">
        <f t="shared" si="4"/>
        <v>24.041630560342615</v>
      </c>
      <c r="U34" s="16">
        <f t="shared" si="13"/>
        <v>3.0626280968589317</v>
      </c>
      <c r="W34" s="15">
        <f t="shared" ref="W34:X39" si="18">J14</f>
        <v>751</v>
      </c>
      <c r="X34" s="15">
        <f t="shared" si="18"/>
        <v>407</v>
      </c>
      <c r="Y34" s="18">
        <f t="shared" si="6"/>
        <v>579</v>
      </c>
      <c r="Z34" s="17">
        <f t="shared" si="7"/>
        <v>2.4074844074844073</v>
      </c>
      <c r="AA34" s="16">
        <f t="shared" si="8"/>
        <v>243.24473272817235</v>
      </c>
      <c r="AB34" s="16">
        <f t="shared" si="14"/>
        <v>42.011180091221476</v>
      </c>
      <c r="AD34" s="15">
        <f t="shared" ref="AD34:AE39" si="19">L14</f>
        <v>360</v>
      </c>
      <c r="AE34" s="15">
        <f t="shared" si="19"/>
        <v>330</v>
      </c>
      <c r="AF34" s="18">
        <f t="shared" si="10"/>
        <v>345</v>
      </c>
      <c r="AG34" s="17">
        <f t="shared" si="11"/>
        <v>1.4345114345114345</v>
      </c>
      <c r="AH34" s="16">
        <f t="shared" si="12"/>
        <v>21.213203435596427</v>
      </c>
      <c r="AI34" s="16">
        <f t="shared" si="15"/>
        <v>6.1487546190134568</v>
      </c>
    </row>
    <row r="35" spans="15:35" x14ac:dyDescent="0.25">
      <c r="O35" s="19" t="str">
        <f t="shared" si="16"/>
        <v>CRD 146</v>
      </c>
      <c r="P35" s="15">
        <f t="shared" si="17"/>
        <v>393</v>
      </c>
      <c r="Q35" s="15">
        <f t="shared" si="17"/>
        <v>511</v>
      </c>
      <c r="R35" s="18">
        <f t="shared" si="2"/>
        <v>452</v>
      </c>
      <c r="S35" s="17">
        <f t="shared" si="3"/>
        <v>1.8794178794178795</v>
      </c>
      <c r="T35" s="16">
        <f t="shared" si="4"/>
        <v>83.438600180012614</v>
      </c>
      <c r="U35" s="16">
        <f t="shared" si="13"/>
        <v>18.459867296462967</v>
      </c>
      <c r="W35" s="15">
        <f t="shared" si="18"/>
        <v>289</v>
      </c>
      <c r="X35" s="15">
        <f t="shared" si="18"/>
        <v>247</v>
      </c>
      <c r="Y35" s="18">
        <f t="shared" si="6"/>
        <v>268</v>
      </c>
      <c r="Z35" s="17">
        <f t="shared" si="7"/>
        <v>1.1143451143451144</v>
      </c>
      <c r="AA35" s="16">
        <f t="shared" si="8"/>
        <v>29.698484809834994</v>
      </c>
      <c r="AB35" s="16">
        <f t="shared" si="14"/>
        <v>11.081524182774253</v>
      </c>
      <c r="AD35" s="15">
        <f t="shared" si="19"/>
        <v>254</v>
      </c>
      <c r="AE35" s="15">
        <f t="shared" si="19"/>
        <v>227</v>
      </c>
      <c r="AF35" s="18">
        <f t="shared" si="10"/>
        <v>240.5</v>
      </c>
      <c r="AG35" s="17">
        <f t="shared" si="11"/>
        <v>1</v>
      </c>
      <c r="AH35" s="16">
        <f t="shared" si="12"/>
        <v>19.091883092036785</v>
      </c>
      <c r="AI35" s="16">
        <f t="shared" si="15"/>
        <v>7.9384129280818225</v>
      </c>
    </row>
    <row r="36" spans="15:35" x14ac:dyDescent="0.25">
      <c r="O36" s="19" t="str">
        <f t="shared" si="16"/>
        <v>CRD 147</v>
      </c>
      <c r="P36" s="15">
        <f t="shared" si="17"/>
        <v>470</v>
      </c>
      <c r="Q36" s="15">
        <f t="shared" si="17"/>
        <v>553</v>
      </c>
      <c r="R36" s="18">
        <f t="shared" si="2"/>
        <v>511.5</v>
      </c>
      <c r="S36" s="17">
        <f t="shared" si="3"/>
        <v>2.126819126819127</v>
      </c>
      <c r="T36" s="16">
        <f t="shared" si="4"/>
        <v>58.689862838483442</v>
      </c>
      <c r="U36" s="16">
        <f t="shared" si="13"/>
        <v>11.474068981130683</v>
      </c>
      <c r="W36" s="15">
        <f t="shared" si="18"/>
        <v>394</v>
      </c>
      <c r="X36" s="15">
        <f t="shared" si="18"/>
        <v>717</v>
      </c>
      <c r="Y36" s="18">
        <f t="shared" si="6"/>
        <v>555.5</v>
      </c>
      <c r="Z36" s="17">
        <f t="shared" si="7"/>
        <v>2.30977130977131</v>
      </c>
      <c r="AA36" s="16">
        <f t="shared" si="8"/>
        <v>228.39549032325485</v>
      </c>
      <c r="AB36" s="16">
        <f t="shared" si="14"/>
        <v>41.115299788164691</v>
      </c>
      <c r="AD36" s="15">
        <f t="shared" si="19"/>
        <v>340</v>
      </c>
      <c r="AE36" s="15">
        <f t="shared" si="19"/>
        <v>601</v>
      </c>
      <c r="AF36" s="18">
        <f t="shared" si="10"/>
        <v>470.5</v>
      </c>
      <c r="AG36" s="17">
        <f t="shared" si="11"/>
        <v>1.9563409563409564</v>
      </c>
      <c r="AH36" s="16">
        <f t="shared" si="12"/>
        <v>184.55486988968892</v>
      </c>
      <c r="AI36" s="16">
        <f t="shared" si="15"/>
        <v>39.225264588669269</v>
      </c>
    </row>
    <row r="37" spans="15:35" x14ac:dyDescent="0.25">
      <c r="O37" s="19" t="str">
        <f>H29</f>
        <v>CRD 148</v>
      </c>
      <c r="P37" s="15">
        <f t="shared" si="17"/>
        <v>2411</v>
      </c>
      <c r="Q37" s="15">
        <f t="shared" si="17"/>
        <v>3208</v>
      </c>
      <c r="R37" s="18">
        <f t="shared" si="2"/>
        <v>2809.5</v>
      </c>
      <c r="S37" s="17">
        <f t="shared" si="3"/>
        <v>11.681912681912682</v>
      </c>
      <c r="T37" s="16">
        <f t="shared" si="4"/>
        <v>563.56410460567838</v>
      </c>
      <c r="U37" s="16">
        <f t="shared" si="13"/>
        <v>20.059231343857569</v>
      </c>
      <c r="W37" s="15">
        <f t="shared" si="18"/>
        <v>850</v>
      </c>
      <c r="X37" s="15">
        <f t="shared" si="18"/>
        <v>653</v>
      </c>
      <c r="Y37" s="18">
        <f t="shared" si="6"/>
        <v>751.5</v>
      </c>
      <c r="Z37" s="17">
        <f t="shared" si="7"/>
        <v>3.1247401247401245</v>
      </c>
      <c r="AA37" s="16">
        <f t="shared" si="8"/>
        <v>139.30003589374985</v>
      </c>
      <c r="AB37" s="16">
        <f t="shared" si="14"/>
        <v>18.536265587990666</v>
      </c>
      <c r="AD37" s="15">
        <f t="shared" si="19"/>
        <v>345</v>
      </c>
      <c r="AE37" s="15">
        <f t="shared" si="19"/>
        <v>384</v>
      </c>
      <c r="AF37" s="18">
        <f t="shared" si="10"/>
        <v>364.5</v>
      </c>
      <c r="AG37" s="17">
        <f t="shared" si="11"/>
        <v>1.5155925155925156</v>
      </c>
      <c r="AH37" s="16">
        <f t="shared" si="12"/>
        <v>27.577164466275352</v>
      </c>
      <c r="AI37" s="16">
        <f t="shared" si="15"/>
        <v>7.5657515682511249</v>
      </c>
    </row>
    <row r="38" spans="15:35" x14ac:dyDescent="0.25">
      <c r="O38" s="19" t="str">
        <f t="shared" si="16"/>
        <v>CRD 149</v>
      </c>
      <c r="P38" s="15">
        <f t="shared" si="17"/>
        <v>5090</v>
      </c>
      <c r="Q38" s="15">
        <f t="shared" si="17"/>
        <v>4431</v>
      </c>
      <c r="R38" s="18">
        <f t="shared" si="2"/>
        <v>4760.5</v>
      </c>
      <c r="S38" s="17">
        <f t="shared" si="3"/>
        <v>19.794178794178794</v>
      </c>
      <c r="T38" s="16">
        <f t="shared" si="4"/>
        <v>465.98336880193483</v>
      </c>
      <c r="U38" s="16">
        <f t="shared" si="13"/>
        <v>9.78853836365791</v>
      </c>
      <c r="W38" s="15">
        <f t="shared" si="18"/>
        <v>892</v>
      </c>
      <c r="X38" s="15">
        <f t="shared" si="18"/>
        <v>1112</v>
      </c>
      <c r="Y38" s="18">
        <f t="shared" si="6"/>
        <v>1002</v>
      </c>
      <c r="Z38" s="17">
        <f t="shared" si="7"/>
        <v>4.1663201663201663</v>
      </c>
      <c r="AA38" s="16">
        <f t="shared" si="8"/>
        <v>155.56349186104046</v>
      </c>
      <c r="AB38" s="16">
        <f t="shared" si="14"/>
        <v>15.525298588926193</v>
      </c>
      <c r="AD38" s="15">
        <f t="shared" si="19"/>
        <v>262</v>
      </c>
      <c r="AE38" s="15">
        <f t="shared" si="19"/>
        <v>305</v>
      </c>
      <c r="AF38" s="18">
        <f t="shared" si="10"/>
        <v>283.5</v>
      </c>
      <c r="AG38" s="17">
        <f t="shared" si="11"/>
        <v>1.1787941787941787</v>
      </c>
      <c r="AH38" s="16">
        <f t="shared" si="12"/>
        <v>30.405591591021544</v>
      </c>
      <c r="AI38" s="16">
        <f t="shared" si="15"/>
        <v>10.725076398949399</v>
      </c>
    </row>
    <row r="39" spans="15:35" x14ac:dyDescent="0.25">
      <c r="O39" s="19" t="str">
        <f t="shared" si="16"/>
        <v>CRD 150</v>
      </c>
      <c r="P39" s="15">
        <f t="shared" si="17"/>
        <v>334</v>
      </c>
      <c r="Q39" s="15">
        <f t="shared" si="17"/>
        <v>374</v>
      </c>
      <c r="R39" s="18">
        <f t="shared" si="2"/>
        <v>354</v>
      </c>
      <c r="S39" s="17">
        <f t="shared" si="3"/>
        <v>1.471933471933472</v>
      </c>
      <c r="T39" s="16">
        <f t="shared" si="4"/>
        <v>28.284271247461902</v>
      </c>
      <c r="U39" s="16">
        <f t="shared" si="13"/>
        <v>7.9899071320513855</v>
      </c>
      <c r="W39" s="15">
        <f t="shared" si="18"/>
        <v>246</v>
      </c>
      <c r="X39" s="15">
        <f t="shared" si="18"/>
        <v>391</v>
      </c>
      <c r="Y39" s="18">
        <f t="shared" si="6"/>
        <v>318.5</v>
      </c>
      <c r="Z39" s="17">
        <f t="shared" si="7"/>
        <v>1.3243243243243243</v>
      </c>
      <c r="AA39" s="16">
        <f t="shared" si="8"/>
        <v>102.53048327204939</v>
      </c>
      <c r="AB39" s="16">
        <f t="shared" si="14"/>
        <v>32.191674496718804</v>
      </c>
      <c r="AD39" s="15">
        <f t="shared" si="19"/>
        <v>361</v>
      </c>
      <c r="AE39" s="15">
        <f t="shared" si="19"/>
        <v>298</v>
      </c>
      <c r="AF39" s="18">
        <f t="shared" si="10"/>
        <v>329.5</v>
      </c>
      <c r="AG39" s="17">
        <f t="shared" si="11"/>
        <v>1.37006237006237</v>
      </c>
      <c r="AH39" s="16">
        <f t="shared" si="12"/>
        <v>44.547727214752491</v>
      </c>
      <c r="AI39" s="16">
        <f t="shared" si="15"/>
        <v>13.519795816313351</v>
      </c>
    </row>
    <row r="40" spans="15:35" x14ac:dyDescent="0.25">
      <c r="O40" s="19" t="str">
        <f t="shared" si="16"/>
        <v>1% DMSO</v>
      </c>
      <c r="P40" s="15">
        <f t="shared" si="17"/>
        <v>217</v>
      </c>
      <c r="Q40" s="15">
        <f t="shared" si="17"/>
        <v>264</v>
      </c>
      <c r="R40" s="18">
        <f t="shared" si="2"/>
        <v>240.5</v>
      </c>
      <c r="S40" s="17">
        <f t="shared" si="3"/>
        <v>1</v>
      </c>
      <c r="T40" s="16">
        <f t="shared" si="4"/>
        <v>33.234018715767732</v>
      </c>
      <c r="U40" s="16">
        <f t="shared" si="13"/>
        <v>13.818718800735025</v>
      </c>
      <c r="W40" s="15"/>
      <c r="X40" s="15"/>
      <c r="Y40" s="15"/>
      <c r="Z40" s="17"/>
      <c r="AA40" s="16"/>
      <c r="AB40" s="16"/>
      <c r="AD40" s="15"/>
      <c r="AE40" s="15"/>
      <c r="AF40" s="15"/>
      <c r="AG40" s="16"/>
      <c r="AH40" s="16"/>
      <c r="AI40" s="16"/>
    </row>
    <row r="41" spans="15:35" x14ac:dyDescent="0.25">
      <c r="O41" s="19" t="str">
        <f>K32</f>
        <v>Buffer</v>
      </c>
      <c r="P41" s="15">
        <f>K20</f>
        <v>276</v>
      </c>
      <c r="Q41" s="15">
        <f>L20</f>
        <v>261</v>
      </c>
      <c r="R41" s="18">
        <f t="shared" si="2"/>
        <v>268.5</v>
      </c>
      <c r="S41" s="17">
        <f t="shared" si="3"/>
        <v>1.1164241164241164</v>
      </c>
      <c r="T41" s="16">
        <f t="shared" si="4"/>
        <v>10.606601717798213</v>
      </c>
      <c r="U41" s="16">
        <f t="shared" si="13"/>
        <v>3.9503172133326681</v>
      </c>
      <c r="W41" s="15"/>
      <c r="X41" s="15"/>
      <c r="Y41" s="15"/>
      <c r="Z41" s="16"/>
      <c r="AA41" s="16"/>
      <c r="AB41" s="16"/>
      <c r="AD41" s="15"/>
      <c r="AE41" s="15"/>
      <c r="AF41" s="15"/>
      <c r="AG41" s="16"/>
      <c r="AH41" s="16"/>
      <c r="AI41" s="16"/>
    </row>
    <row r="42" spans="15:35" x14ac:dyDescent="0.25">
      <c r="U42" s="14"/>
    </row>
  </sheetData>
  <mergeCells count="26">
    <mergeCell ref="B26:G26"/>
    <mergeCell ref="H26:M26"/>
    <mergeCell ref="B23:C23"/>
    <mergeCell ref="D23:E23"/>
    <mergeCell ref="F23:G23"/>
    <mergeCell ref="H23:I23"/>
    <mergeCell ref="J23:K23"/>
    <mergeCell ref="L23:M23"/>
    <mergeCell ref="P23:U23"/>
    <mergeCell ref="W23:AB23"/>
    <mergeCell ref="AD23:AI23"/>
    <mergeCell ref="B25:G25"/>
    <mergeCell ref="H25:M25"/>
    <mergeCell ref="B27:G27"/>
    <mergeCell ref="H27:M27"/>
    <mergeCell ref="B28:G28"/>
    <mergeCell ref="H28:M28"/>
    <mergeCell ref="B29:G29"/>
    <mergeCell ref="H29:M29"/>
    <mergeCell ref="B30:G30"/>
    <mergeCell ref="H30:M30"/>
    <mergeCell ref="B31:G31"/>
    <mergeCell ref="H31:M31"/>
    <mergeCell ref="B32:G32"/>
    <mergeCell ref="H32:J32"/>
    <mergeCell ref="K32:M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I42"/>
  <sheetViews>
    <sheetView topLeftCell="L15" zoomScale="80" zoomScaleNormal="80" workbookViewId="0">
      <selection activeCell="L15" sqref="A1:XFD1048576"/>
    </sheetView>
  </sheetViews>
  <sheetFormatPr defaultRowHeight="15" x14ac:dyDescent="0.25"/>
  <cols>
    <col min="1" max="1" width="4.28515625" customWidth="1"/>
    <col min="15" max="15" width="10.140625" bestFit="1" customWidth="1"/>
    <col min="20" max="20" width="9.28515625" bestFit="1" customWidth="1"/>
  </cols>
  <sheetData>
    <row r="3" spans="1:13" x14ac:dyDescent="0.25">
      <c r="A3" s="1" t="s">
        <v>0</v>
      </c>
      <c r="D3" s="1" t="s">
        <v>1</v>
      </c>
      <c r="K3" s="1" t="s">
        <v>2</v>
      </c>
    </row>
    <row r="4" spans="1:13" x14ac:dyDescent="0.25">
      <c r="A4" s="1" t="s">
        <v>3</v>
      </c>
      <c r="I4" s="1" t="s">
        <v>4</v>
      </c>
      <c r="K4" s="1" t="s">
        <v>5</v>
      </c>
    </row>
    <row r="5" spans="1:13" x14ac:dyDescent="0.25">
      <c r="A5" s="1" t="s">
        <v>6</v>
      </c>
    </row>
    <row r="6" spans="1:13" x14ac:dyDescent="0.25">
      <c r="A6" s="1" t="s">
        <v>7</v>
      </c>
    </row>
    <row r="7" spans="1:13" x14ac:dyDescent="0.25">
      <c r="A7" s="1" t="s">
        <v>8</v>
      </c>
    </row>
    <row r="11" spans="1:13" x14ac:dyDescent="0.25">
      <c r="B11" t="s">
        <v>9</v>
      </c>
    </row>
    <row r="12" spans="1:13" x14ac:dyDescent="0.25">
      <c r="B12" s="2">
        <v>1</v>
      </c>
      <c r="C12" s="2">
        <v>2</v>
      </c>
      <c r="D12" s="2">
        <v>3</v>
      </c>
      <c r="E12" s="2">
        <v>4</v>
      </c>
      <c r="F12" s="2">
        <v>5</v>
      </c>
      <c r="G12" s="2">
        <v>6</v>
      </c>
      <c r="H12" s="2">
        <v>7</v>
      </c>
      <c r="I12" s="2">
        <v>8</v>
      </c>
      <c r="J12" s="2">
        <v>9</v>
      </c>
      <c r="K12" s="2">
        <v>10</v>
      </c>
      <c r="L12" s="2">
        <v>11</v>
      </c>
      <c r="M12" s="2">
        <v>12</v>
      </c>
    </row>
    <row r="13" spans="1:13" x14ac:dyDescent="0.25">
      <c r="A13" s="2" t="s">
        <v>10</v>
      </c>
      <c r="B13" s="3">
        <v>294</v>
      </c>
      <c r="C13" s="4">
        <v>255</v>
      </c>
      <c r="D13" s="4">
        <v>324</v>
      </c>
      <c r="E13" s="4">
        <v>286</v>
      </c>
      <c r="F13" s="4">
        <v>282</v>
      </c>
      <c r="G13" s="4">
        <v>286</v>
      </c>
      <c r="H13" s="4">
        <v>254</v>
      </c>
      <c r="I13" s="4">
        <v>458</v>
      </c>
      <c r="J13" s="4">
        <v>233</v>
      </c>
      <c r="K13" s="4">
        <v>386</v>
      </c>
      <c r="L13" s="4">
        <v>213</v>
      </c>
      <c r="M13" s="5">
        <v>230</v>
      </c>
    </row>
    <row r="14" spans="1:13" x14ac:dyDescent="0.25">
      <c r="A14" s="2" t="s">
        <v>11</v>
      </c>
      <c r="B14" s="6">
        <v>376</v>
      </c>
      <c r="C14" s="7">
        <v>391</v>
      </c>
      <c r="D14" s="7">
        <v>245</v>
      </c>
      <c r="E14" s="7">
        <v>507</v>
      </c>
      <c r="F14" s="7">
        <v>321</v>
      </c>
      <c r="G14" s="7">
        <v>622</v>
      </c>
      <c r="H14" s="7">
        <v>423</v>
      </c>
      <c r="I14" s="7">
        <v>220</v>
      </c>
      <c r="J14" s="7">
        <v>353</v>
      </c>
      <c r="K14" s="7">
        <v>1179</v>
      </c>
      <c r="L14" s="7">
        <v>366</v>
      </c>
      <c r="M14" s="8">
        <v>471</v>
      </c>
    </row>
    <row r="15" spans="1:13" x14ac:dyDescent="0.25">
      <c r="A15" s="2" t="s">
        <v>12</v>
      </c>
      <c r="B15" s="6">
        <v>319</v>
      </c>
      <c r="C15" s="7">
        <v>311</v>
      </c>
      <c r="D15" s="7">
        <v>253</v>
      </c>
      <c r="E15" s="7">
        <v>311</v>
      </c>
      <c r="F15" s="7">
        <v>291</v>
      </c>
      <c r="G15" s="7">
        <v>283</v>
      </c>
      <c r="H15" s="7">
        <v>474</v>
      </c>
      <c r="I15" s="7">
        <v>503</v>
      </c>
      <c r="J15" s="7">
        <v>638</v>
      </c>
      <c r="K15" s="7">
        <v>300</v>
      </c>
      <c r="L15" s="7">
        <v>317</v>
      </c>
      <c r="M15" s="8">
        <v>253</v>
      </c>
    </row>
    <row r="16" spans="1:13" x14ac:dyDescent="0.25">
      <c r="A16" s="2" t="s">
        <v>13</v>
      </c>
      <c r="B16" s="6">
        <v>328</v>
      </c>
      <c r="C16" s="7">
        <v>415</v>
      </c>
      <c r="D16" s="7">
        <v>381</v>
      </c>
      <c r="E16" s="7">
        <v>556</v>
      </c>
      <c r="F16" s="7">
        <v>715</v>
      </c>
      <c r="G16" s="7">
        <v>501</v>
      </c>
      <c r="H16" s="7">
        <v>417</v>
      </c>
      <c r="I16" s="7">
        <v>586</v>
      </c>
      <c r="J16" s="7">
        <v>764</v>
      </c>
      <c r="K16" s="7">
        <v>515</v>
      </c>
      <c r="L16" s="7">
        <v>332</v>
      </c>
      <c r="M16" s="8">
        <v>587</v>
      </c>
    </row>
    <row r="17" spans="1:35" x14ac:dyDescent="0.25">
      <c r="A17" s="2" t="s">
        <v>14</v>
      </c>
      <c r="B17" s="6">
        <v>559</v>
      </c>
      <c r="C17" s="7">
        <v>654</v>
      </c>
      <c r="D17" s="7">
        <v>283</v>
      </c>
      <c r="E17" s="7">
        <v>286</v>
      </c>
      <c r="F17" s="7">
        <v>530</v>
      </c>
      <c r="G17" s="7">
        <v>945</v>
      </c>
      <c r="H17" s="7">
        <v>514</v>
      </c>
      <c r="I17" s="7">
        <v>551</v>
      </c>
      <c r="J17" s="7">
        <v>621</v>
      </c>
      <c r="K17" s="7">
        <v>369</v>
      </c>
      <c r="L17" s="7">
        <v>314</v>
      </c>
      <c r="M17" s="8">
        <v>901</v>
      </c>
    </row>
    <row r="18" spans="1:35" x14ac:dyDescent="0.25">
      <c r="A18" s="2" t="s">
        <v>15</v>
      </c>
      <c r="B18" s="6">
        <v>568</v>
      </c>
      <c r="C18" s="7">
        <v>404</v>
      </c>
      <c r="D18" s="7">
        <v>447</v>
      </c>
      <c r="E18" s="7">
        <v>326</v>
      </c>
      <c r="F18" s="7">
        <v>306</v>
      </c>
      <c r="G18" s="7">
        <v>347</v>
      </c>
      <c r="H18" s="7">
        <v>373</v>
      </c>
      <c r="I18" s="7">
        <v>395</v>
      </c>
      <c r="J18" s="7">
        <v>321</v>
      </c>
      <c r="K18" s="7">
        <v>278</v>
      </c>
      <c r="L18" s="7">
        <v>418</v>
      </c>
      <c r="M18" s="8">
        <v>262</v>
      </c>
    </row>
    <row r="19" spans="1:35" x14ac:dyDescent="0.25">
      <c r="A19" s="2" t="s">
        <v>16</v>
      </c>
      <c r="B19" s="6">
        <v>355</v>
      </c>
      <c r="C19" s="7">
        <v>712</v>
      </c>
      <c r="D19" s="7">
        <v>282</v>
      </c>
      <c r="E19" s="7">
        <v>353</v>
      </c>
      <c r="F19" s="7">
        <v>284</v>
      </c>
      <c r="G19" s="7">
        <v>376</v>
      </c>
      <c r="H19" s="7">
        <v>3448</v>
      </c>
      <c r="I19" s="7">
        <v>4923</v>
      </c>
      <c r="J19" s="7">
        <v>533</v>
      </c>
      <c r="K19" s="7">
        <v>837</v>
      </c>
      <c r="L19" s="7">
        <v>437</v>
      </c>
      <c r="M19" s="8">
        <v>352</v>
      </c>
    </row>
    <row r="20" spans="1:35" x14ac:dyDescent="0.25">
      <c r="A20" s="2" t="s">
        <v>17</v>
      </c>
      <c r="B20" s="9">
        <v>2754</v>
      </c>
      <c r="C20" s="10">
        <v>3464</v>
      </c>
      <c r="D20" s="10">
        <v>455</v>
      </c>
      <c r="E20" s="10">
        <v>623</v>
      </c>
      <c r="F20" s="10">
        <v>296</v>
      </c>
      <c r="G20" s="10">
        <v>454</v>
      </c>
      <c r="H20" s="10">
        <v>204</v>
      </c>
      <c r="I20" s="10">
        <v>221</v>
      </c>
      <c r="J20" s="10">
        <v>931</v>
      </c>
      <c r="K20" s="10">
        <v>293</v>
      </c>
      <c r="L20" s="10">
        <v>267</v>
      </c>
      <c r="M20" s="11">
        <v>374</v>
      </c>
    </row>
    <row r="23" spans="1:35" x14ac:dyDescent="0.25">
      <c r="B23" s="102" t="s">
        <v>18</v>
      </c>
      <c r="C23" s="103"/>
      <c r="D23" s="102" t="s">
        <v>19</v>
      </c>
      <c r="E23" s="104"/>
      <c r="F23" s="103" t="s">
        <v>20</v>
      </c>
      <c r="G23" s="103"/>
      <c r="H23" s="102" t="s">
        <v>18</v>
      </c>
      <c r="I23" s="104"/>
      <c r="J23" s="103" t="s">
        <v>19</v>
      </c>
      <c r="K23" s="103"/>
      <c r="L23" s="102" t="s">
        <v>20</v>
      </c>
      <c r="M23" s="104"/>
      <c r="O23" s="19"/>
      <c r="P23" s="101" t="str">
        <f>B23</f>
        <v>50µM</v>
      </c>
      <c r="Q23" s="101"/>
      <c r="R23" s="101"/>
      <c r="S23" s="101"/>
      <c r="T23" s="101"/>
      <c r="U23" s="101"/>
      <c r="W23" s="101" t="str">
        <f>D23</f>
        <v>20µM</v>
      </c>
      <c r="X23" s="101"/>
      <c r="Y23" s="101"/>
      <c r="Z23" s="101"/>
      <c r="AA23" s="101"/>
      <c r="AB23" s="101"/>
      <c r="AD23" s="101" t="str">
        <f>F23</f>
        <v>2µM</v>
      </c>
      <c r="AE23" s="101"/>
      <c r="AF23" s="101"/>
      <c r="AG23" s="101"/>
      <c r="AH23" s="101"/>
      <c r="AI23" s="101"/>
    </row>
    <row r="24" spans="1:35" x14ac:dyDescent="0.25"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  <c r="O24" s="19"/>
      <c r="P24" s="19" t="s">
        <v>38</v>
      </c>
      <c r="Q24" s="19" t="s">
        <v>39</v>
      </c>
      <c r="R24" s="19" t="s">
        <v>40</v>
      </c>
      <c r="S24" s="19" t="s">
        <v>41</v>
      </c>
      <c r="T24" s="19" t="s">
        <v>42</v>
      </c>
      <c r="U24" s="19" t="s">
        <v>43</v>
      </c>
      <c r="W24" s="19" t="s">
        <v>38</v>
      </c>
      <c r="X24" s="19" t="s">
        <v>39</v>
      </c>
      <c r="Y24" s="19" t="s">
        <v>40</v>
      </c>
      <c r="Z24" s="19" t="s">
        <v>41</v>
      </c>
      <c r="AA24" s="19" t="s">
        <v>42</v>
      </c>
      <c r="AB24" s="19" t="s">
        <v>43</v>
      </c>
      <c r="AD24" s="19" t="s">
        <v>38</v>
      </c>
      <c r="AE24" s="19" t="s">
        <v>39</v>
      </c>
      <c r="AF24" s="19" t="s">
        <v>40</v>
      </c>
      <c r="AG24" s="19" t="s">
        <v>41</v>
      </c>
      <c r="AH24" s="19" t="s">
        <v>42</v>
      </c>
      <c r="AI24" s="19" t="s">
        <v>43</v>
      </c>
    </row>
    <row r="25" spans="1:35" x14ac:dyDescent="0.25">
      <c r="A25" s="2" t="s">
        <v>10</v>
      </c>
      <c r="B25" s="100" t="s">
        <v>23</v>
      </c>
      <c r="C25" s="100"/>
      <c r="D25" s="100"/>
      <c r="E25" s="100"/>
      <c r="F25" s="100"/>
      <c r="G25" s="100"/>
      <c r="H25" s="100" t="s">
        <v>31</v>
      </c>
      <c r="I25" s="100"/>
      <c r="J25" s="100"/>
      <c r="K25" s="100"/>
      <c r="L25" s="100"/>
      <c r="M25" s="100"/>
      <c r="O25" s="19" t="str">
        <f>B25</f>
        <v>CRD 151</v>
      </c>
      <c r="P25" s="15">
        <f>B13</f>
        <v>294</v>
      </c>
      <c r="Q25" s="15">
        <f>C13</f>
        <v>255</v>
      </c>
      <c r="R25" s="18">
        <f>AVERAGE(P25:Q25)</f>
        <v>274.5</v>
      </c>
      <c r="S25" s="17">
        <f>R25/$R$40</f>
        <v>1.2917647058823529</v>
      </c>
      <c r="T25" s="16">
        <f>STDEV(P25:Q25)</f>
        <v>27.577164466275352</v>
      </c>
      <c r="U25" s="16">
        <f xml:space="preserve"> T25/R25*100</f>
        <v>10.046325852923625</v>
      </c>
      <c r="W25" s="15">
        <f>D13</f>
        <v>324</v>
      </c>
      <c r="X25" s="15">
        <f>E13</f>
        <v>286</v>
      </c>
      <c r="Y25" s="18">
        <f>AVERAGE(W25:X25)</f>
        <v>305</v>
      </c>
      <c r="Z25" s="17">
        <f>Y25/$R$40</f>
        <v>1.4352941176470588</v>
      </c>
      <c r="AA25" s="16">
        <f>STDEV(W25:X25)</f>
        <v>26.870057685088806</v>
      </c>
      <c r="AB25" s="16">
        <f xml:space="preserve"> AA25/Y25*100</f>
        <v>8.8098549787176417</v>
      </c>
      <c r="AD25" s="15">
        <f>F13</f>
        <v>282</v>
      </c>
      <c r="AE25" s="15">
        <f>G13</f>
        <v>286</v>
      </c>
      <c r="AF25" s="18">
        <f>AVERAGE(AD25:AE25)</f>
        <v>284</v>
      </c>
      <c r="AG25" s="17">
        <f>AF25/$R$40</f>
        <v>1.3364705882352941</v>
      </c>
      <c r="AH25" s="16">
        <f>STDEV(AD25:AE25)</f>
        <v>2.8284271247461903</v>
      </c>
      <c r="AI25" s="16">
        <f xml:space="preserve"> AH25/AF25*100</f>
        <v>0.99592504392471481</v>
      </c>
    </row>
    <row r="26" spans="1:35" x14ac:dyDescent="0.25">
      <c r="A26" s="2" t="s">
        <v>11</v>
      </c>
      <c r="B26" s="100" t="s">
        <v>24</v>
      </c>
      <c r="C26" s="100"/>
      <c r="D26" s="100"/>
      <c r="E26" s="100"/>
      <c r="F26" s="100"/>
      <c r="G26" s="100"/>
      <c r="H26" s="100" t="s">
        <v>32</v>
      </c>
      <c r="I26" s="100"/>
      <c r="J26" s="100"/>
      <c r="K26" s="100"/>
      <c r="L26" s="100"/>
      <c r="M26" s="100"/>
      <c r="O26" s="19" t="str">
        <f t="shared" ref="O26:O32" si="0">B26</f>
        <v>CRD 152</v>
      </c>
      <c r="P26" s="15">
        <f t="shared" ref="P26:Q26" si="1">B14</f>
        <v>376</v>
      </c>
      <c r="Q26" s="15">
        <f t="shared" si="1"/>
        <v>391</v>
      </c>
      <c r="R26" s="18">
        <f t="shared" ref="R26:R41" si="2">AVERAGE(P26:Q26)</f>
        <v>383.5</v>
      </c>
      <c r="S26" s="17">
        <f t="shared" ref="S26:S41" si="3">R26/$R$40</f>
        <v>1.8047058823529412</v>
      </c>
      <c r="T26" s="16">
        <f t="shared" ref="T26:T41" si="4">STDEV(P26:Q26)</f>
        <v>10.606601717798213</v>
      </c>
      <c r="U26" s="16">
        <f xml:space="preserve"> T26/R26*100</f>
        <v>2.7657370841716333</v>
      </c>
      <c r="W26" s="15">
        <f t="shared" ref="W26:X32" si="5">D14</f>
        <v>245</v>
      </c>
      <c r="X26" s="15">
        <f t="shared" si="5"/>
        <v>507</v>
      </c>
      <c r="Y26" s="18">
        <f t="shared" ref="Y26:Y39" si="6">AVERAGE(W26:X26)</f>
        <v>376</v>
      </c>
      <c r="Z26" s="17">
        <f t="shared" ref="Z26:Z39" si="7">Y26/$R$40</f>
        <v>1.7694117647058825</v>
      </c>
      <c r="AA26" s="16">
        <f t="shared" ref="AA26:AA39" si="8">STDEV(W26:X26)</f>
        <v>185.26197667087544</v>
      </c>
      <c r="AB26" s="16">
        <f xml:space="preserve"> AA26/Y26*100</f>
        <v>49.271802306083892</v>
      </c>
      <c r="AD26" s="15">
        <f t="shared" ref="AD26:AE31" si="9">F14</f>
        <v>321</v>
      </c>
      <c r="AE26" s="15">
        <f t="shared" si="9"/>
        <v>622</v>
      </c>
      <c r="AF26" s="18">
        <f t="shared" ref="AF26:AF39" si="10">AVERAGE(AD26:AE26)</f>
        <v>471.5</v>
      </c>
      <c r="AG26" s="17">
        <f t="shared" ref="AG26:AG39" si="11">AF26/$R$40</f>
        <v>2.2188235294117646</v>
      </c>
      <c r="AH26" s="16">
        <f t="shared" ref="AH26:AH39" si="12">STDEV(AD26:AE26)</f>
        <v>212.83914113715082</v>
      </c>
      <c r="AI26" s="16">
        <f xml:space="preserve"> AH26/AF26*100</f>
        <v>45.140857081050015</v>
      </c>
    </row>
    <row r="27" spans="1:35" x14ac:dyDescent="0.25">
      <c r="A27" s="2" t="s">
        <v>12</v>
      </c>
      <c r="B27" s="100" t="s">
        <v>25</v>
      </c>
      <c r="C27" s="100"/>
      <c r="D27" s="100"/>
      <c r="E27" s="100"/>
      <c r="F27" s="100"/>
      <c r="G27" s="100"/>
      <c r="H27" s="100" t="s">
        <v>33</v>
      </c>
      <c r="I27" s="100"/>
      <c r="J27" s="100"/>
      <c r="K27" s="100"/>
      <c r="L27" s="100"/>
      <c r="M27" s="100"/>
      <c r="O27" s="19" t="str">
        <f t="shared" si="0"/>
        <v>CRD 153</v>
      </c>
      <c r="P27" s="15">
        <f t="shared" ref="P27:Q27" si="13">B15</f>
        <v>319</v>
      </c>
      <c r="Q27" s="15">
        <f t="shared" si="13"/>
        <v>311</v>
      </c>
      <c r="R27" s="18">
        <f t="shared" si="2"/>
        <v>315</v>
      </c>
      <c r="S27" s="17">
        <f t="shared" si="3"/>
        <v>1.4823529411764707</v>
      </c>
      <c r="T27" s="16">
        <f t="shared" si="4"/>
        <v>5.6568542494923806</v>
      </c>
      <c r="U27" s="16">
        <f t="shared" ref="U27:U41" si="14" xml:space="preserve"> T27/R27*100</f>
        <v>1.795826745870597</v>
      </c>
      <c r="W27" s="15">
        <f t="shared" si="5"/>
        <v>253</v>
      </c>
      <c r="X27" s="15">
        <f t="shared" si="5"/>
        <v>311</v>
      </c>
      <c r="Y27" s="18">
        <f t="shared" si="6"/>
        <v>282</v>
      </c>
      <c r="Z27" s="17">
        <f t="shared" si="7"/>
        <v>1.3270588235294118</v>
      </c>
      <c r="AA27" s="16">
        <f t="shared" si="8"/>
        <v>41.012193308819754</v>
      </c>
      <c r="AB27" s="16">
        <f t="shared" ref="AB27:AB39" si="15" xml:space="preserve"> AA27/Y27*100</f>
        <v>14.54333096057438</v>
      </c>
      <c r="AD27" s="15">
        <f t="shared" si="9"/>
        <v>291</v>
      </c>
      <c r="AE27" s="15">
        <f t="shared" si="9"/>
        <v>283</v>
      </c>
      <c r="AF27" s="18">
        <f t="shared" si="10"/>
        <v>287</v>
      </c>
      <c r="AG27" s="17">
        <f t="shared" si="11"/>
        <v>1.3505882352941176</v>
      </c>
      <c r="AH27" s="16">
        <f t="shared" si="12"/>
        <v>5.6568542494923806</v>
      </c>
      <c r="AI27" s="16">
        <f t="shared" ref="AI27:AI39" si="16" xml:space="preserve"> AH27/AF27*100</f>
        <v>1.9710293552238258</v>
      </c>
    </row>
    <row r="28" spans="1:35" x14ac:dyDescent="0.25">
      <c r="A28" s="2" t="s">
        <v>13</v>
      </c>
      <c r="B28" s="100" t="s">
        <v>26</v>
      </c>
      <c r="C28" s="100"/>
      <c r="D28" s="100"/>
      <c r="E28" s="100"/>
      <c r="F28" s="100"/>
      <c r="G28" s="100"/>
      <c r="H28" s="100" t="s">
        <v>34</v>
      </c>
      <c r="I28" s="100"/>
      <c r="J28" s="100"/>
      <c r="K28" s="100"/>
      <c r="L28" s="100"/>
      <c r="M28" s="100"/>
      <c r="O28" s="19" t="str">
        <f t="shared" si="0"/>
        <v>CRD 154</v>
      </c>
      <c r="P28" s="15">
        <f t="shared" ref="P28:Q28" si="17">B16</f>
        <v>328</v>
      </c>
      <c r="Q28" s="15">
        <f t="shared" si="17"/>
        <v>415</v>
      </c>
      <c r="R28" s="18">
        <f t="shared" si="2"/>
        <v>371.5</v>
      </c>
      <c r="S28" s="17">
        <f t="shared" si="3"/>
        <v>1.7482352941176471</v>
      </c>
      <c r="T28" s="16">
        <f t="shared" si="4"/>
        <v>61.518289963229634</v>
      </c>
      <c r="U28" s="16">
        <f t="shared" si="14"/>
        <v>16.559432022403669</v>
      </c>
      <c r="W28" s="15">
        <f t="shared" si="5"/>
        <v>381</v>
      </c>
      <c r="X28" s="15">
        <f t="shared" si="5"/>
        <v>556</v>
      </c>
      <c r="Y28" s="18">
        <f t="shared" si="6"/>
        <v>468.5</v>
      </c>
      <c r="Z28" s="17">
        <f t="shared" si="7"/>
        <v>2.2047058823529411</v>
      </c>
      <c r="AA28" s="16">
        <f t="shared" si="8"/>
        <v>123.74368670764582</v>
      </c>
      <c r="AB28" s="16">
        <f t="shared" si="15"/>
        <v>26.412739958942545</v>
      </c>
      <c r="AD28" s="15">
        <f t="shared" si="9"/>
        <v>715</v>
      </c>
      <c r="AE28" s="15">
        <f t="shared" si="9"/>
        <v>501</v>
      </c>
      <c r="AF28" s="18">
        <f t="shared" si="10"/>
        <v>608</v>
      </c>
      <c r="AG28" s="17">
        <f t="shared" si="11"/>
        <v>2.8611764705882354</v>
      </c>
      <c r="AH28" s="16">
        <f t="shared" si="12"/>
        <v>151.32085117392117</v>
      </c>
      <c r="AI28" s="16">
        <f t="shared" si="16"/>
        <v>24.888297890447561</v>
      </c>
    </row>
    <row r="29" spans="1:35" x14ac:dyDescent="0.25">
      <c r="A29" s="2" t="s">
        <v>14</v>
      </c>
      <c r="B29" s="100" t="s">
        <v>27</v>
      </c>
      <c r="C29" s="100"/>
      <c r="D29" s="100"/>
      <c r="E29" s="100"/>
      <c r="F29" s="100"/>
      <c r="G29" s="100"/>
      <c r="H29" s="100" t="s">
        <v>35</v>
      </c>
      <c r="I29" s="100"/>
      <c r="J29" s="100"/>
      <c r="K29" s="100"/>
      <c r="L29" s="100"/>
      <c r="M29" s="100"/>
      <c r="O29" s="19" t="str">
        <f t="shared" si="0"/>
        <v>CRD 155</v>
      </c>
      <c r="P29" s="15">
        <f t="shared" ref="P29:Q29" si="18">B17</f>
        <v>559</v>
      </c>
      <c r="Q29" s="15">
        <f t="shared" si="18"/>
        <v>654</v>
      </c>
      <c r="R29" s="18">
        <f t="shared" si="2"/>
        <v>606.5</v>
      </c>
      <c r="S29" s="17">
        <f t="shared" si="3"/>
        <v>2.8541176470588234</v>
      </c>
      <c r="T29" s="16">
        <f t="shared" si="4"/>
        <v>67.175144212722017</v>
      </c>
      <c r="U29" s="16">
        <f t="shared" si="14"/>
        <v>11.075868790226219</v>
      </c>
      <c r="W29" s="15">
        <f t="shared" si="5"/>
        <v>283</v>
      </c>
      <c r="X29" s="15">
        <f t="shared" si="5"/>
        <v>286</v>
      </c>
      <c r="Y29" s="18">
        <f t="shared" si="6"/>
        <v>284.5</v>
      </c>
      <c r="Z29" s="17">
        <f t="shared" si="7"/>
        <v>1.3388235294117647</v>
      </c>
      <c r="AA29" s="16">
        <f t="shared" si="8"/>
        <v>2.1213203435596424</v>
      </c>
      <c r="AB29" s="16">
        <f t="shared" si="15"/>
        <v>0.74563105221780046</v>
      </c>
      <c r="AD29" s="15">
        <f t="shared" si="9"/>
        <v>530</v>
      </c>
      <c r="AE29" s="15">
        <f t="shared" si="9"/>
        <v>945</v>
      </c>
      <c r="AF29" s="18">
        <f t="shared" si="10"/>
        <v>737.5</v>
      </c>
      <c r="AG29" s="17">
        <f t="shared" si="11"/>
        <v>3.4705882352941178</v>
      </c>
      <c r="AH29" s="16">
        <f t="shared" si="12"/>
        <v>293.44931419241721</v>
      </c>
      <c r="AI29" s="16">
        <f t="shared" si="16"/>
        <v>39.78973751761589</v>
      </c>
    </row>
    <row r="30" spans="1:35" x14ac:dyDescent="0.25">
      <c r="A30" s="2" t="s">
        <v>15</v>
      </c>
      <c r="B30" s="100" t="s">
        <v>28</v>
      </c>
      <c r="C30" s="100"/>
      <c r="D30" s="100"/>
      <c r="E30" s="100"/>
      <c r="F30" s="100"/>
      <c r="G30" s="100"/>
      <c r="H30" s="100" t="s">
        <v>36</v>
      </c>
      <c r="I30" s="100"/>
      <c r="J30" s="100"/>
      <c r="K30" s="100"/>
      <c r="L30" s="100"/>
      <c r="M30" s="100"/>
      <c r="O30" s="19" t="str">
        <f t="shared" si="0"/>
        <v>CRD 156</v>
      </c>
      <c r="P30" s="15">
        <f t="shared" ref="P30:Q30" si="19">B18</f>
        <v>568</v>
      </c>
      <c r="Q30" s="15">
        <f t="shared" si="19"/>
        <v>404</v>
      </c>
      <c r="R30" s="18">
        <f t="shared" si="2"/>
        <v>486</v>
      </c>
      <c r="S30" s="17">
        <f t="shared" si="3"/>
        <v>2.2870588235294118</v>
      </c>
      <c r="T30" s="16">
        <f t="shared" si="4"/>
        <v>115.96551211459379</v>
      </c>
      <c r="U30" s="16">
        <f t="shared" si="14"/>
        <v>23.86121648448432</v>
      </c>
      <c r="W30" s="15">
        <f t="shared" si="5"/>
        <v>447</v>
      </c>
      <c r="X30" s="15">
        <f t="shared" si="5"/>
        <v>326</v>
      </c>
      <c r="Y30" s="18">
        <f t="shared" si="6"/>
        <v>386.5</v>
      </c>
      <c r="Z30" s="17">
        <f t="shared" si="7"/>
        <v>1.8188235294117647</v>
      </c>
      <c r="AA30" s="16">
        <f t="shared" si="8"/>
        <v>85.559920523572245</v>
      </c>
      <c r="AB30" s="16">
        <f t="shared" si="15"/>
        <v>22.137107509333052</v>
      </c>
      <c r="AD30" s="15">
        <f t="shared" si="9"/>
        <v>306</v>
      </c>
      <c r="AE30" s="15">
        <f t="shared" si="9"/>
        <v>347</v>
      </c>
      <c r="AF30" s="18">
        <f t="shared" si="10"/>
        <v>326.5</v>
      </c>
      <c r="AG30" s="17">
        <f t="shared" si="11"/>
        <v>1.536470588235294</v>
      </c>
      <c r="AH30" s="16">
        <f t="shared" si="12"/>
        <v>28.991378028648448</v>
      </c>
      <c r="AI30" s="16">
        <f t="shared" si="16"/>
        <v>8.8794419689581758</v>
      </c>
    </row>
    <row r="31" spans="1:35" x14ac:dyDescent="0.25">
      <c r="A31" s="2" t="s">
        <v>16</v>
      </c>
      <c r="B31" s="100" t="s">
        <v>29</v>
      </c>
      <c r="C31" s="100"/>
      <c r="D31" s="100"/>
      <c r="E31" s="100"/>
      <c r="F31" s="100"/>
      <c r="G31" s="100"/>
      <c r="H31" s="100" t="s">
        <v>37</v>
      </c>
      <c r="I31" s="100"/>
      <c r="J31" s="100"/>
      <c r="K31" s="100"/>
      <c r="L31" s="100"/>
      <c r="M31" s="100"/>
      <c r="O31" s="19" t="str">
        <f t="shared" si="0"/>
        <v>CRD 157</v>
      </c>
      <c r="P31" s="15">
        <f t="shared" ref="P31:Q31" si="20">B19</f>
        <v>355</v>
      </c>
      <c r="Q31" s="15">
        <f t="shared" si="20"/>
        <v>712</v>
      </c>
      <c r="R31" s="18">
        <f t="shared" si="2"/>
        <v>533.5</v>
      </c>
      <c r="S31" s="17">
        <f t="shared" si="3"/>
        <v>2.5105882352941178</v>
      </c>
      <c r="T31" s="16">
        <f t="shared" si="4"/>
        <v>252.43712088359746</v>
      </c>
      <c r="U31" s="16">
        <f t="shared" si="14"/>
        <v>47.317173548940481</v>
      </c>
      <c r="W31" s="15">
        <f t="shared" si="5"/>
        <v>282</v>
      </c>
      <c r="X31" s="15">
        <f t="shared" si="5"/>
        <v>353</v>
      </c>
      <c r="Y31" s="18">
        <f t="shared" si="6"/>
        <v>317.5</v>
      </c>
      <c r="Z31" s="17">
        <f t="shared" si="7"/>
        <v>1.4941176470588236</v>
      </c>
      <c r="AA31" s="16">
        <f t="shared" si="8"/>
        <v>50.204581464244875</v>
      </c>
      <c r="AB31" s="16">
        <f t="shared" si="15"/>
        <v>15.812466602911771</v>
      </c>
      <c r="AD31" s="15">
        <f t="shared" si="9"/>
        <v>284</v>
      </c>
      <c r="AE31" s="15">
        <f t="shared" si="9"/>
        <v>376</v>
      </c>
      <c r="AF31" s="18">
        <f t="shared" si="10"/>
        <v>330</v>
      </c>
      <c r="AG31" s="17">
        <f t="shared" si="11"/>
        <v>1.5529411764705883</v>
      </c>
      <c r="AH31" s="16">
        <f t="shared" si="12"/>
        <v>65.053823869162372</v>
      </c>
      <c r="AI31" s="16">
        <f t="shared" si="16"/>
        <v>19.713279960352235</v>
      </c>
    </row>
    <row r="32" spans="1:35" x14ac:dyDescent="0.25">
      <c r="A32" s="2" t="s">
        <v>17</v>
      </c>
      <c r="B32" s="100" t="s">
        <v>30</v>
      </c>
      <c r="C32" s="100"/>
      <c r="D32" s="100"/>
      <c r="E32" s="100"/>
      <c r="F32" s="100"/>
      <c r="G32" s="100"/>
      <c r="H32" s="100" t="s">
        <v>21</v>
      </c>
      <c r="I32" s="100"/>
      <c r="J32" s="100"/>
      <c r="K32" s="100" t="s">
        <v>22</v>
      </c>
      <c r="L32" s="100"/>
      <c r="M32" s="100"/>
      <c r="O32" s="19" t="str">
        <f t="shared" si="0"/>
        <v>CRD 158</v>
      </c>
      <c r="P32" s="15">
        <f t="shared" ref="P32:Q32" si="21">B20</f>
        <v>2754</v>
      </c>
      <c r="Q32" s="15">
        <f t="shared" si="21"/>
        <v>3464</v>
      </c>
      <c r="R32" s="18">
        <f t="shared" si="2"/>
        <v>3109</v>
      </c>
      <c r="S32" s="17">
        <f t="shared" si="3"/>
        <v>14.630588235294118</v>
      </c>
      <c r="T32" s="16">
        <f t="shared" si="4"/>
        <v>502.04581464244876</v>
      </c>
      <c r="U32" s="16">
        <f t="shared" si="14"/>
        <v>16.148144568750361</v>
      </c>
      <c r="W32" s="15">
        <f t="shared" si="5"/>
        <v>455</v>
      </c>
      <c r="X32" s="15">
        <f t="shared" si="5"/>
        <v>623</v>
      </c>
      <c r="Y32" s="18">
        <f t="shared" si="6"/>
        <v>539</v>
      </c>
      <c r="Z32" s="17">
        <f t="shared" si="7"/>
        <v>2.5364705882352943</v>
      </c>
      <c r="AA32" s="16">
        <f t="shared" si="8"/>
        <v>118.79393923933998</v>
      </c>
      <c r="AB32" s="16">
        <f t="shared" si="15"/>
        <v>22.039691881139142</v>
      </c>
      <c r="AD32" s="15">
        <f>F20</f>
        <v>296</v>
      </c>
      <c r="AE32" s="15">
        <f>G20</f>
        <v>454</v>
      </c>
      <c r="AF32" s="18">
        <f t="shared" si="10"/>
        <v>375</v>
      </c>
      <c r="AG32" s="17">
        <f t="shared" si="11"/>
        <v>1.7647058823529411</v>
      </c>
      <c r="AH32" s="16">
        <f t="shared" si="12"/>
        <v>111.72287142747452</v>
      </c>
      <c r="AI32" s="16">
        <f t="shared" si="16"/>
        <v>29.792765713993202</v>
      </c>
    </row>
    <row r="33" spans="15:35" x14ac:dyDescent="0.25">
      <c r="O33" s="19" t="str">
        <f>H25</f>
        <v>CRD 159</v>
      </c>
      <c r="P33" s="15">
        <f>H13</f>
        <v>254</v>
      </c>
      <c r="Q33" s="15">
        <f>I13</f>
        <v>458</v>
      </c>
      <c r="R33" s="18">
        <f t="shared" si="2"/>
        <v>356</v>
      </c>
      <c r="S33" s="17">
        <f t="shared" si="3"/>
        <v>1.6752941176470588</v>
      </c>
      <c r="T33" s="16">
        <f t="shared" si="4"/>
        <v>144.24978336205569</v>
      </c>
      <c r="U33" s="16">
        <f t="shared" si="14"/>
        <v>40.519602067993169</v>
      </c>
      <c r="W33" s="15">
        <f>J13</f>
        <v>233</v>
      </c>
      <c r="X33" s="15">
        <f>K13</f>
        <v>386</v>
      </c>
      <c r="Y33" s="18">
        <f t="shared" si="6"/>
        <v>309.5</v>
      </c>
      <c r="Z33" s="17">
        <f t="shared" si="7"/>
        <v>1.4564705882352942</v>
      </c>
      <c r="AA33" s="16">
        <f t="shared" si="8"/>
        <v>108.18733752154178</v>
      </c>
      <c r="AB33" s="16">
        <f t="shared" si="15"/>
        <v>34.955521008575694</v>
      </c>
      <c r="AD33" s="15">
        <f>L13</f>
        <v>213</v>
      </c>
      <c r="AE33" s="15">
        <f>M13</f>
        <v>230</v>
      </c>
      <c r="AF33" s="18">
        <f t="shared" si="10"/>
        <v>221.5</v>
      </c>
      <c r="AG33" s="17">
        <f t="shared" si="11"/>
        <v>1.0423529411764705</v>
      </c>
      <c r="AH33" s="16">
        <f t="shared" si="12"/>
        <v>12.020815280171307</v>
      </c>
      <c r="AI33" s="16">
        <f t="shared" si="16"/>
        <v>5.4270046411608615</v>
      </c>
    </row>
    <row r="34" spans="15:35" x14ac:dyDescent="0.25">
      <c r="O34" s="19" t="str">
        <f t="shared" ref="O34:O40" si="22">H26</f>
        <v>CRD 160</v>
      </c>
      <c r="P34" s="15">
        <f t="shared" ref="P34:Q34" si="23">H14</f>
        <v>423</v>
      </c>
      <c r="Q34" s="15">
        <f t="shared" si="23"/>
        <v>220</v>
      </c>
      <c r="R34" s="18">
        <f t="shared" si="2"/>
        <v>321.5</v>
      </c>
      <c r="S34" s="17">
        <f t="shared" si="3"/>
        <v>1.5129411764705882</v>
      </c>
      <c r="T34" s="16">
        <f t="shared" si="4"/>
        <v>143.54267658086914</v>
      </c>
      <c r="U34" s="16">
        <f t="shared" si="14"/>
        <v>44.647799869632706</v>
      </c>
      <c r="W34" s="15">
        <f t="shared" ref="W34:X39" si="24">J14</f>
        <v>353</v>
      </c>
      <c r="X34" s="15">
        <f t="shared" si="24"/>
        <v>1179</v>
      </c>
      <c r="Y34" s="18">
        <f t="shared" si="6"/>
        <v>766</v>
      </c>
      <c r="Z34" s="17">
        <f t="shared" si="7"/>
        <v>3.604705882352941</v>
      </c>
      <c r="AA34" s="16">
        <f t="shared" si="8"/>
        <v>584.07020126008831</v>
      </c>
      <c r="AB34" s="16">
        <f t="shared" si="15"/>
        <v>76.249373532648605</v>
      </c>
      <c r="AD34" s="15">
        <f t="shared" ref="AD34:AE39" si="25">L14</f>
        <v>366</v>
      </c>
      <c r="AE34" s="15">
        <f t="shared" si="25"/>
        <v>471</v>
      </c>
      <c r="AF34" s="18">
        <f t="shared" si="10"/>
        <v>418.5</v>
      </c>
      <c r="AG34" s="17">
        <f t="shared" si="11"/>
        <v>1.9694117647058824</v>
      </c>
      <c r="AH34" s="16">
        <f t="shared" si="12"/>
        <v>74.246212024587493</v>
      </c>
      <c r="AI34" s="16">
        <f t="shared" si="16"/>
        <v>17.741030352350656</v>
      </c>
    </row>
    <row r="35" spans="15:35" x14ac:dyDescent="0.25">
      <c r="O35" s="19" t="str">
        <f t="shared" si="22"/>
        <v>CRD 161</v>
      </c>
      <c r="P35" s="15">
        <f t="shared" ref="P35:Q35" si="26">H15</f>
        <v>474</v>
      </c>
      <c r="Q35" s="15">
        <f t="shared" si="26"/>
        <v>503</v>
      </c>
      <c r="R35" s="18">
        <f t="shared" si="2"/>
        <v>488.5</v>
      </c>
      <c r="S35" s="17">
        <f t="shared" si="3"/>
        <v>2.2988235294117647</v>
      </c>
      <c r="T35" s="16">
        <f t="shared" si="4"/>
        <v>20.506096654409877</v>
      </c>
      <c r="U35" s="16">
        <f t="shared" si="14"/>
        <v>4.197767994761489</v>
      </c>
      <c r="W35" s="15">
        <f t="shared" si="24"/>
        <v>638</v>
      </c>
      <c r="X35" s="15">
        <f t="shared" si="24"/>
        <v>300</v>
      </c>
      <c r="Y35" s="18">
        <f t="shared" si="6"/>
        <v>469</v>
      </c>
      <c r="Z35" s="17">
        <f t="shared" si="7"/>
        <v>2.2070588235294117</v>
      </c>
      <c r="AA35" s="16">
        <f t="shared" si="8"/>
        <v>239.00209204105306</v>
      </c>
      <c r="AB35" s="16">
        <f t="shared" si="15"/>
        <v>50.95993433711152</v>
      </c>
      <c r="AD35" s="15">
        <f t="shared" si="25"/>
        <v>317</v>
      </c>
      <c r="AE35" s="15">
        <f t="shared" si="25"/>
        <v>253</v>
      </c>
      <c r="AF35" s="18">
        <f t="shared" si="10"/>
        <v>285</v>
      </c>
      <c r="AG35" s="17">
        <f t="shared" si="11"/>
        <v>1.3411764705882352</v>
      </c>
      <c r="AH35" s="16">
        <f t="shared" si="12"/>
        <v>45.254833995939045</v>
      </c>
      <c r="AI35" s="16">
        <f t="shared" si="16"/>
        <v>15.878889121382119</v>
      </c>
    </row>
    <row r="36" spans="15:35" x14ac:dyDescent="0.25">
      <c r="O36" s="19" t="str">
        <f t="shared" si="22"/>
        <v>CRD 162</v>
      </c>
      <c r="P36" s="15">
        <f t="shared" ref="P36:Q36" si="27">H16</f>
        <v>417</v>
      </c>
      <c r="Q36" s="15">
        <f t="shared" si="27"/>
        <v>586</v>
      </c>
      <c r="R36" s="18">
        <f t="shared" si="2"/>
        <v>501.5</v>
      </c>
      <c r="S36" s="17">
        <f t="shared" si="3"/>
        <v>2.36</v>
      </c>
      <c r="T36" s="16">
        <f t="shared" si="4"/>
        <v>119.50104602052653</v>
      </c>
      <c r="U36" s="16">
        <f t="shared" si="14"/>
        <v>23.828723035000305</v>
      </c>
      <c r="W36" s="15">
        <f t="shared" si="24"/>
        <v>764</v>
      </c>
      <c r="X36" s="15">
        <f t="shared" si="24"/>
        <v>515</v>
      </c>
      <c r="Y36" s="18">
        <f t="shared" si="6"/>
        <v>639.5</v>
      </c>
      <c r="Z36" s="17">
        <f t="shared" si="7"/>
        <v>3.0094117647058822</v>
      </c>
      <c r="AA36" s="16">
        <f t="shared" si="8"/>
        <v>176.06958851545033</v>
      </c>
      <c r="AB36" s="16">
        <f t="shared" si="15"/>
        <v>27.532382879663853</v>
      </c>
      <c r="AD36" s="15">
        <f t="shared" si="25"/>
        <v>332</v>
      </c>
      <c r="AE36" s="15">
        <f t="shared" si="25"/>
        <v>587</v>
      </c>
      <c r="AF36" s="18">
        <f t="shared" si="10"/>
        <v>459.5</v>
      </c>
      <c r="AG36" s="17">
        <f t="shared" si="11"/>
        <v>2.1623529411764704</v>
      </c>
      <c r="AH36" s="16">
        <f t="shared" si="12"/>
        <v>180.31222920256963</v>
      </c>
      <c r="AI36" s="16">
        <f t="shared" si="16"/>
        <v>39.24096391786064</v>
      </c>
    </row>
    <row r="37" spans="15:35" x14ac:dyDescent="0.25">
      <c r="O37" s="19" t="str">
        <f>H29</f>
        <v>CRD 163</v>
      </c>
      <c r="P37" s="15">
        <f t="shared" ref="P37:Q37" si="28">H17</f>
        <v>514</v>
      </c>
      <c r="Q37" s="15">
        <f t="shared" si="28"/>
        <v>551</v>
      </c>
      <c r="R37" s="18">
        <f t="shared" si="2"/>
        <v>532.5</v>
      </c>
      <c r="S37" s="17">
        <f t="shared" si="3"/>
        <v>2.5058823529411764</v>
      </c>
      <c r="T37" s="16">
        <f t="shared" si="4"/>
        <v>26.16295090390226</v>
      </c>
      <c r="U37" s="16">
        <f t="shared" si="14"/>
        <v>4.9132302166952604</v>
      </c>
      <c r="W37" s="15">
        <f t="shared" si="24"/>
        <v>621</v>
      </c>
      <c r="X37" s="15">
        <f t="shared" si="24"/>
        <v>369</v>
      </c>
      <c r="Y37" s="18">
        <f t="shared" si="6"/>
        <v>495</v>
      </c>
      <c r="Z37" s="17">
        <f t="shared" si="7"/>
        <v>2.3294117647058825</v>
      </c>
      <c r="AA37" s="16">
        <f t="shared" si="8"/>
        <v>178.19090885900997</v>
      </c>
      <c r="AB37" s="16">
        <f t="shared" si="15"/>
        <v>35.998163405860602</v>
      </c>
      <c r="AD37" s="15">
        <f t="shared" si="25"/>
        <v>314</v>
      </c>
      <c r="AE37" s="15">
        <f t="shared" si="25"/>
        <v>901</v>
      </c>
      <c r="AF37" s="18">
        <f t="shared" si="10"/>
        <v>607.5</v>
      </c>
      <c r="AG37" s="17">
        <f t="shared" si="11"/>
        <v>2.8588235294117648</v>
      </c>
      <c r="AH37" s="16">
        <f t="shared" si="12"/>
        <v>415.0716805565034</v>
      </c>
      <c r="AI37" s="16">
        <f t="shared" si="16"/>
        <v>68.324556470206318</v>
      </c>
    </row>
    <row r="38" spans="15:35" x14ac:dyDescent="0.25">
      <c r="O38" s="19" t="str">
        <f t="shared" si="22"/>
        <v>CRD 164</v>
      </c>
      <c r="P38" s="15">
        <f t="shared" ref="P38:Q38" si="29">H18</f>
        <v>373</v>
      </c>
      <c r="Q38" s="15">
        <f t="shared" si="29"/>
        <v>395</v>
      </c>
      <c r="R38" s="18">
        <f t="shared" si="2"/>
        <v>384</v>
      </c>
      <c r="S38" s="17">
        <f t="shared" si="3"/>
        <v>1.8070588235294118</v>
      </c>
      <c r="T38" s="16">
        <f t="shared" si="4"/>
        <v>15.556349186104045</v>
      </c>
      <c r="U38" s="16">
        <f t="shared" si="14"/>
        <v>4.0511326005479287</v>
      </c>
      <c r="W38" s="15">
        <f t="shared" si="24"/>
        <v>321</v>
      </c>
      <c r="X38" s="15">
        <f t="shared" si="24"/>
        <v>278</v>
      </c>
      <c r="Y38" s="18">
        <f t="shared" si="6"/>
        <v>299.5</v>
      </c>
      <c r="Z38" s="17">
        <f t="shared" si="7"/>
        <v>1.4094117647058824</v>
      </c>
      <c r="AA38" s="16">
        <f t="shared" si="8"/>
        <v>30.405591591021544</v>
      </c>
      <c r="AB38" s="16">
        <f t="shared" si="15"/>
        <v>10.152117392661618</v>
      </c>
      <c r="AD38" s="15">
        <f t="shared" si="25"/>
        <v>418</v>
      </c>
      <c r="AE38" s="15">
        <f t="shared" si="25"/>
        <v>262</v>
      </c>
      <c r="AF38" s="18">
        <f t="shared" si="10"/>
        <v>340</v>
      </c>
      <c r="AG38" s="17">
        <f t="shared" si="11"/>
        <v>1.6</v>
      </c>
      <c r="AH38" s="16">
        <f t="shared" si="12"/>
        <v>110.30865786510141</v>
      </c>
      <c r="AI38" s="16">
        <f t="shared" si="16"/>
        <v>32.443722901500415</v>
      </c>
    </row>
    <row r="39" spans="15:35" x14ac:dyDescent="0.25">
      <c r="O39" s="19" t="str">
        <f t="shared" si="22"/>
        <v>CRD 165</v>
      </c>
      <c r="P39" s="15">
        <f t="shared" ref="P39:Q39" si="30">H19</f>
        <v>3448</v>
      </c>
      <c r="Q39" s="15">
        <f t="shared" si="30"/>
        <v>4923</v>
      </c>
      <c r="R39" s="18">
        <f t="shared" si="2"/>
        <v>4185.5</v>
      </c>
      <c r="S39" s="17">
        <f t="shared" si="3"/>
        <v>19.696470588235293</v>
      </c>
      <c r="T39" s="16">
        <f t="shared" si="4"/>
        <v>1042.9825022501575</v>
      </c>
      <c r="U39" s="16">
        <f t="shared" si="14"/>
        <v>24.918946416202544</v>
      </c>
      <c r="W39" s="15">
        <f t="shared" si="24"/>
        <v>533</v>
      </c>
      <c r="X39" s="15">
        <f t="shared" si="24"/>
        <v>837</v>
      </c>
      <c r="Y39" s="18">
        <f t="shared" si="6"/>
        <v>685</v>
      </c>
      <c r="Z39" s="17">
        <f t="shared" si="7"/>
        <v>3.223529411764706</v>
      </c>
      <c r="AA39" s="16">
        <f t="shared" si="8"/>
        <v>214.96046148071045</v>
      </c>
      <c r="AB39" s="16">
        <f t="shared" si="15"/>
        <v>31.381089267257</v>
      </c>
      <c r="AD39" s="15">
        <f t="shared" si="25"/>
        <v>437</v>
      </c>
      <c r="AE39" s="15">
        <f t="shared" si="25"/>
        <v>352</v>
      </c>
      <c r="AF39" s="18">
        <f t="shared" si="10"/>
        <v>394.5</v>
      </c>
      <c r="AG39" s="17">
        <f t="shared" si="11"/>
        <v>1.8564705882352941</v>
      </c>
      <c r="AH39" s="16">
        <f t="shared" si="12"/>
        <v>60.104076400856542</v>
      </c>
      <c r="AI39" s="16">
        <f t="shared" si="16"/>
        <v>15.235507325945891</v>
      </c>
    </row>
    <row r="40" spans="15:35" x14ac:dyDescent="0.25">
      <c r="O40" s="19" t="str">
        <f t="shared" si="22"/>
        <v>1% DMSO</v>
      </c>
      <c r="P40" s="15">
        <f t="shared" ref="P40:Q40" si="31">H20</f>
        <v>204</v>
      </c>
      <c r="Q40" s="15">
        <f t="shared" si="31"/>
        <v>221</v>
      </c>
      <c r="R40" s="18">
        <f t="shared" si="2"/>
        <v>212.5</v>
      </c>
      <c r="S40" s="17">
        <f t="shared" si="3"/>
        <v>1</v>
      </c>
      <c r="T40" s="16">
        <f t="shared" si="4"/>
        <v>12.020815280171307</v>
      </c>
      <c r="U40" s="16">
        <f t="shared" si="14"/>
        <v>5.6568542494923797</v>
      </c>
      <c r="W40" s="15"/>
      <c r="X40" s="15"/>
      <c r="Y40" s="15"/>
      <c r="Z40" s="17"/>
      <c r="AA40" s="16"/>
      <c r="AB40" s="16"/>
      <c r="AD40" s="15"/>
      <c r="AE40" s="15"/>
      <c r="AF40" s="15"/>
      <c r="AG40" s="16"/>
      <c r="AH40" s="16"/>
      <c r="AI40" s="16"/>
    </row>
    <row r="41" spans="15:35" x14ac:dyDescent="0.25">
      <c r="O41" s="19" t="str">
        <f>K32</f>
        <v>Buffer</v>
      </c>
      <c r="P41" s="15">
        <f>K20</f>
        <v>293</v>
      </c>
      <c r="Q41" s="15">
        <f>L20</f>
        <v>267</v>
      </c>
      <c r="R41" s="18">
        <f t="shared" si="2"/>
        <v>280</v>
      </c>
      <c r="S41" s="17">
        <f t="shared" si="3"/>
        <v>1.3176470588235294</v>
      </c>
      <c r="T41" s="16">
        <f t="shared" si="4"/>
        <v>18.384776310850235</v>
      </c>
      <c r="U41" s="16">
        <f t="shared" si="14"/>
        <v>6.5659915395893691</v>
      </c>
      <c r="W41" s="15"/>
      <c r="X41" s="15"/>
      <c r="Y41" s="15"/>
      <c r="Z41" s="16"/>
      <c r="AA41" s="16"/>
      <c r="AB41" s="16"/>
      <c r="AD41" s="15"/>
      <c r="AE41" s="15"/>
      <c r="AF41" s="15"/>
      <c r="AG41" s="16"/>
      <c r="AH41" s="16"/>
      <c r="AI41" s="16"/>
    </row>
    <row r="42" spans="15:35" x14ac:dyDescent="0.25">
      <c r="U42" s="14"/>
    </row>
  </sheetData>
  <mergeCells count="26">
    <mergeCell ref="B26:G26"/>
    <mergeCell ref="H26:M26"/>
    <mergeCell ref="B27:G27"/>
    <mergeCell ref="H27:M27"/>
    <mergeCell ref="B23:C23"/>
    <mergeCell ref="D23:E23"/>
    <mergeCell ref="F23:G23"/>
    <mergeCell ref="H23:I23"/>
    <mergeCell ref="J23:K23"/>
    <mergeCell ref="L23:M23"/>
    <mergeCell ref="P23:U23"/>
    <mergeCell ref="W23:AB23"/>
    <mergeCell ref="AD23:AI23"/>
    <mergeCell ref="B31:G31"/>
    <mergeCell ref="B32:G32"/>
    <mergeCell ref="H31:M31"/>
    <mergeCell ref="H32:J32"/>
    <mergeCell ref="K32:M32"/>
    <mergeCell ref="B28:G28"/>
    <mergeCell ref="H28:M28"/>
    <mergeCell ref="B29:G29"/>
    <mergeCell ref="H29:M29"/>
    <mergeCell ref="B30:G30"/>
    <mergeCell ref="H30:M30"/>
    <mergeCell ref="B25:G25"/>
    <mergeCell ref="H25:M2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P35"/>
  <sheetViews>
    <sheetView topLeftCell="A10" zoomScale="80" zoomScaleNormal="80" workbookViewId="0">
      <selection activeCell="I40" sqref="I40"/>
    </sheetView>
  </sheetViews>
  <sheetFormatPr defaultRowHeight="15" x14ac:dyDescent="0.25"/>
  <cols>
    <col min="1" max="1" width="4.28515625" style="30" customWidth="1"/>
    <col min="2" max="9" width="9.140625" style="30"/>
    <col min="10" max="10" width="9.140625" style="30" customWidth="1"/>
    <col min="11" max="14" width="9.140625" style="30"/>
    <col min="15" max="15" width="10.140625" style="30" bestFit="1" customWidth="1"/>
    <col min="16" max="19" width="9.140625" style="30"/>
    <col min="20" max="20" width="9.28515625" style="30" bestFit="1" customWidth="1"/>
    <col min="21" max="16384" width="9.140625" style="30"/>
  </cols>
  <sheetData>
    <row r="3" spans="1:13" x14ac:dyDescent="0.25">
      <c r="A3" s="31"/>
      <c r="D3" s="31"/>
      <c r="K3" s="31"/>
    </row>
    <row r="4" spans="1:13" x14ac:dyDescent="0.25">
      <c r="A4" s="31"/>
      <c r="I4" s="31"/>
      <c r="K4" s="31"/>
    </row>
    <row r="5" spans="1:13" x14ac:dyDescent="0.25">
      <c r="A5" s="31"/>
    </row>
    <row r="6" spans="1:13" x14ac:dyDescent="0.25">
      <c r="A6" s="31"/>
    </row>
    <row r="7" spans="1:13" x14ac:dyDescent="0.25">
      <c r="A7" s="31"/>
    </row>
    <row r="11" spans="1:13" x14ac:dyDescent="0.25">
      <c r="B11" s="30" t="s">
        <v>9</v>
      </c>
    </row>
    <row r="12" spans="1:13" x14ac:dyDescent="0.25">
      <c r="B12" s="32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  <c r="I12" s="32">
        <v>8</v>
      </c>
      <c r="J12" s="32">
        <v>9</v>
      </c>
      <c r="K12" s="32">
        <v>10</v>
      </c>
      <c r="L12" s="32">
        <v>11</v>
      </c>
      <c r="M12" s="32">
        <v>12</v>
      </c>
    </row>
    <row r="13" spans="1:13" x14ac:dyDescent="0.25">
      <c r="A13" s="32" t="s">
        <v>10</v>
      </c>
      <c r="B13" s="41">
        <v>2631</v>
      </c>
      <c r="C13" s="42">
        <v>5041</v>
      </c>
      <c r="D13" s="42">
        <v>1379</v>
      </c>
      <c r="E13" s="42">
        <v>920</v>
      </c>
      <c r="F13" s="42">
        <v>427</v>
      </c>
      <c r="G13" s="42">
        <v>429</v>
      </c>
      <c r="H13" s="42">
        <v>243</v>
      </c>
      <c r="I13" s="42">
        <v>335</v>
      </c>
      <c r="J13" s="42">
        <v>247</v>
      </c>
      <c r="K13" s="42"/>
      <c r="L13" s="33"/>
      <c r="M13" s="34"/>
    </row>
    <row r="14" spans="1:13" x14ac:dyDescent="0.25">
      <c r="A14" s="32" t="s">
        <v>11</v>
      </c>
      <c r="B14" s="44">
        <v>12180</v>
      </c>
      <c r="C14" s="45">
        <v>13008</v>
      </c>
      <c r="D14" s="45">
        <v>1503</v>
      </c>
      <c r="E14" s="45">
        <v>2349</v>
      </c>
      <c r="F14" s="45">
        <v>798</v>
      </c>
      <c r="G14" s="45">
        <v>798</v>
      </c>
      <c r="H14" s="45">
        <v>363</v>
      </c>
      <c r="I14" s="45">
        <v>330</v>
      </c>
      <c r="J14" s="45">
        <v>239</v>
      </c>
      <c r="K14" s="45"/>
      <c r="L14" s="35"/>
      <c r="M14" s="36"/>
    </row>
    <row r="15" spans="1:13" x14ac:dyDescent="0.25">
      <c r="A15" s="32" t="s">
        <v>12</v>
      </c>
      <c r="B15" s="44">
        <v>1646</v>
      </c>
      <c r="C15" s="45">
        <v>5155</v>
      </c>
      <c r="D15" s="45">
        <v>1103</v>
      </c>
      <c r="E15" s="45">
        <v>1896</v>
      </c>
      <c r="F15" s="45">
        <v>497</v>
      </c>
      <c r="G15" s="45">
        <v>475</v>
      </c>
      <c r="H15" s="45">
        <v>660</v>
      </c>
      <c r="I15" s="45">
        <v>326</v>
      </c>
      <c r="J15" s="45">
        <v>235</v>
      </c>
      <c r="K15" s="45"/>
      <c r="L15" s="35"/>
      <c r="M15" s="36"/>
    </row>
    <row r="16" spans="1:13" x14ac:dyDescent="0.25">
      <c r="A16" s="32" t="s">
        <v>13</v>
      </c>
      <c r="B16" s="44">
        <v>423</v>
      </c>
      <c r="C16" s="45">
        <v>385</v>
      </c>
      <c r="D16" s="45">
        <v>388</v>
      </c>
      <c r="E16" s="45">
        <v>265</v>
      </c>
      <c r="F16" s="45">
        <v>406</v>
      </c>
      <c r="G16" s="45">
        <v>516</v>
      </c>
      <c r="H16" s="45">
        <v>309</v>
      </c>
      <c r="I16" s="45"/>
      <c r="J16" s="45"/>
      <c r="K16" s="45"/>
      <c r="L16" s="35"/>
      <c r="M16" s="36"/>
    </row>
    <row r="17" spans="1:42" x14ac:dyDescent="0.25">
      <c r="A17" s="32" t="s">
        <v>14</v>
      </c>
      <c r="B17" s="44">
        <v>9624</v>
      </c>
      <c r="C17" s="45">
        <v>10679</v>
      </c>
      <c r="D17" s="45">
        <v>5799</v>
      </c>
      <c r="E17" s="45">
        <v>5717</v>
      </c>
      <c r="F17" s="45">
        <v>1219</v>
      </c>
      <c r="G17" s="45">
        <v>892</v>
      </c>
      <c r="H17" s="45">
        <v>386</v>
      </c>
      <c r="I17" s="45"/>
      <c r="J17" s="45"/>
      <c r="K17" s="45"/>
      <c r="L17" s="35"/>
      <c r="M17" s="36"/>
    </row>
    <row r="18" spans="1:42" x14ac:dyDescent="0.25">
      <c r="A18" s="32" t="s">
        <v>15</v>
      </c>
      <c r="B18" s="44">
        <v>540</v>
      </c>
      <c r="C18" s="45">
        <v>507</v>
      </c>
      <c r="D18" s="45">
        <v>425</v>
      </c>
      <c r="E18" s="45">
        <v>343</v>
      </c>
      <c r="F18" s="45">
        <v>293</v>
      </c>
      <c r="G18" s="45">
        <v>292</v>
      </c>
      <c r="H18" s="45">
        <v>265</v>
      </c>
      <c r="I18" s="45"/>
      <c r="J18" s="45"/>
      <c r="K18" s="45"/>
      <c r="L18" s="35"/>
      <c r="M18" s="36"/>
    </row>
    <row r="19" spans="1:42" x14ac:dyDescent="0.25">
      <c r="A19" s="32" t="s">
        <v>16</v>
      </c>
      <c r="B19" s="44">
        <v>826</v>
      </c>
      <c r="C19" s="45">
        <v>643</v>
      </c>
      <c r="D19" s="45">
        <v>423</v>
      </c>
      <c r="E19" s="45">
        <v>450</v>
      </c>
      <c r="F19" s="45">
        <v>358</v>
      </c>
      <c r="G19" s="45">
        <v>305</v>
      </c>
      <c r="H19" s="45">
        <v>257</v>
      </c>
      <c r="I19" s="45"/>
      <c r="J19" s="45"/>
      <c r="K19" s="45"/>
      <c r="L19" s="35"/>
      <c r="M19" s="36"/>
    </row>
    <row r="20" spans="1:42" x14ac:dyDescent="0.25">
      <c r="A20" s="32" t="s">
        <v>17</v>
      </c>
      <c r="B20" s="47">
        <v>6840</v>
      </c>
      <c r="C20" s="48">
        <v>5661</v>
      </c>
      <c r="D20" s="48">
        <v>1160</v>
      </c>
      <c r="E20" s="48">
        <v>1010</v>
      </c>
      <c r="F20" s="48">
        <v>729</v>
      </c>
      <c r="G20" s="48">
        <v>664</v>
      </c>
      <c r="H20" s="48">
        <v>372</v>
      </c>
      <c r="I20" s="48"/>
      <c r="J20" s="48"/>
      <c r="K20" s="48"/>
      <c r="L20" s="37"/>
      <c r="M20" s="38"/>
    </row>
    <row r="23" spans="1:42" x14ac:dyDescent="0.25">
      <c r="B23" s="100" t="s">
        <v>18</v>
      </c>
      <c r="C23" s="100"/>
      <c r="D23" s="100" t="s">
        <v>19</v>
      </c>
      <c r="E23" s="100"/>
      <c r="F23" s="100" t="s">
        <v>71</v>
      </c>
      <c r="G23" s="100"/>
      <c r="H23" s="100" t="s">
        <v>20</v>
      </c>
      <c r="I23" s="100"/>
      <c r="J23" s="50"/>
      <c r="K23" s="51"/>
      <c r="L23" s="51"/>
      <c r="M23" s="51"/>
      <c r="O23" s="19"/>
      <c r="P23" s="101" t="str">
        <f>B23</f>
        <v>50µM</v>
      </c>
      <c r="Q23" s="101"/>
      <c r="R23" s="101"/>
      <c r="S23" s="101"/>
      <c r="T23" s="101"/>
      <c r="U23" s="101"/>
      <c r="W23" s="101" t="str">
        <f>D23</f>
        <v>20µM</v>
      </c>
      <c r="X23" s="101"/>
      <c r="Y23" s="101"/>
      <c r="Z23" s="101"/>
      <c r="AA23" s="101"/>
      <c r="AB23" s="101"/>
      <c r="AD23" s="101" t="str">
        <f>F23</f>
        <v>10µM</v>
      </c>
      <c r="AE23" s="101"/>
      <c r="AF23" s="101"/>
      <c r="AG23" s="101"/>
      <c r="AH23" s="101"/>
      <c r="AI23" s="101"/>
      <c r="AK23" s="101" t="str">
        <f>H23</f>
        <v>2µM</v>
      </c>
      <c r="AL23" s="101"/>
      <c r="AM23" s="101"/>
      <c r="AN23" s="101"/>
      <c r="AO23" s="101"/>
      <c r="AP23" s="101"/>
    </row>
    <row r="24" spans="1:42" x14ac:dyDescent="0.25">
      <c r="B24" s="32">
        <v>1</v>
      </c>
      <c r="C24" s="32">
        <v>2</v>
      </c>
      <c r="D24" s="32">
        <v>3</v>
      </c>
      <c r="E24" s="32">
        <v>4</v>
      </c>
      <c r="F24" s="32">
        <v>5</v>
      </c>
      <c r="G24" s="32">
        <v>6</v>
      </c>
      <c r="H24" s="32">
        <v>7</v>
      </c>
      <c r="I24" s="32">
        <v>8</v>
      </c>
      <c r="J24" s="32">
        <v>9</v>
      </c>
      <c r="K24" s="32">
        <v>10</v>
      </c>
      <c r="L24" s="32">
        <v>11</v>
      </c>
      <c r="M24" s="32">
        <v>12</v>
      </c>
      <c r="O24" s="19"/>
      <c r="P24" s="19" t="s">
        <v>38</v>
      </c>
      <c r="Q24" s="19" t="s">
        <v>39</v>
      </c>
      <c r="R24" s="19" t="s">
        <v>40</v>
      </c>
      <c r="S24" s="19" t="s">
        <v>41</v>
      </c>
      <c r="T24" s="19" t="s">
        <v>42</v>
      </c>
      <c r="U24" s="19" t="s">
        <v>43</v>
      </c>
      <c r="W24" s="19" t="s">
        <v>38</v>
      </c>
      <c r="X24" s="19" t="s">
        <v>39</v>
      </c>
      <c r="Y24" s="19" t="s">
        <v>40</v>
      </c>
      <c r="Z24" s="19" t="s">
        <v>41</v>
      </c>
      <c r="AA24" s="19" t="s">
        <v>42</v>
      </c>
      <c r="AB24" s="19" t="s">
        <v>43</v>
      </c>
      <c r="AD24" s="19" t="s">
        <v>38</v>
      </c>
      <c r="AE24" s="19" t="s">
        <v>39</v>
      </c>
      <c r="AF24" s="19" t="s">
        <v>40</v>
      </c>
      <c r="AG24" s="19" t="s">
        <v>41</v>
      </c>
      <c r="AH24" s="19" t="s">
        <v>42</v>
      </c>
      <c r="AI24" s="19" t="s">
        <v>43</v>
      </c>
      <c r="AK24" s="19" t="s">
        <v>38</v>
      </c>
      <c r="AL24" s="19" t="s">
        <v>39</v>
      </c>
      <c r="AM24" s="19" t="s">
        <v>40</v>
      </c>
      <c r="AN24" s="19" t="s">
        <v>41</v>
      </c>
      <c r="AO24" s="19" t="s">
        <v>42</v>
      </c>
      <c r="AP24" s="19" t="s">
        <v>43</v>
      </c>
    </row>
    <row r="25" spans="1:42" ht="15" customHeight="1" x14ac:dyDescent="0.25">
      <c r="A25" s="32" t="s">
        <v>10</v>
      </c>
      <c r="B25" s="100" t="s">
        <v>62</v>
      </c>
      <c r="C25" s="100"/>
      <c r="D25" s="100"/>
      <c r="E25" s="100"/>
      <c r="F25" s="100"/>
      <c r="G25" s="100"/>
      <c r="H25" s="100"/>
      <c r="I25" s="100"/>
      <c r="J25" s="105" t="s">
        <v>21</v>
      </c>
      <c r="K25" s="105" t="s">
        <v>22</v>
      </c>
      <c r="L25" s="12"/>
      <c r="M25" s="13"/>
      <c r="O25" s="19" t="str">
        <f>B25</f>
        <v>CRD 168</v>
      </c>
      <c r="P25" s="15">
        <f>B13</f>
        <v>2631</v>
      </c>
      <c r="Q25" s="15">
        <f>C13</f>
        <v>5041</v>
      </c>
      <c r="R25" s="18">
        <f>AVERAGE(P25:Q25)</f>
        <v>3836</v>
      </c>
      <c r="S25" s="17">
        <f t="shared" ref="S25:S34" si="0">R25/$R$33</f>
        <v>11.536842105263158</v>
      </c>
      <c r="T25" s="16">
        <f>STDEV(P25:Q25)</f>
        <v>1704.1273426595794</v>
      </c>
      <c r="U25" s="16">
        <f xml:space="preserve"> T25/R25*100</f>
        <v>44.424591831584451</v>
      </c>
      <c r="W25" s="15">
        <f>D13</f>
        <v>1379</v>
      </c>
      <c r="X25" s="15">
        <f>E13</f>
        <v>920</v>
      </c>
      <c r="Y25" s="18">
        <f>AVERAGE(W25:X25)</f>
        <v>1149.5</v>
      </c>
      <c r="Z25" s="17">
        <f t="shared" ref="Z25:Z32" si="1">Y25/$R$33</f>
        <v>3.4571428571428573</v>
      </c>
      <c r="AA25" s="16">
        <f>STDEV(W25:X25)</f>
        <v>324.56201256462532</v>
      </c>
      <c r="AB25" s="16">
        <f xml:space="preserve"> AA25/Y25*100</f>
        <v>28.235059814234475</v>
      </c>
      <c r="AD25" s="15">
        <f>F13</f>
        <v>427</v>
      </c>
      <c r="AE25" s="15">
        <f>G13</f>
        <v>429</v>
      </c>
      <c r="AF25" s="18">
        <f>AVERAGE(AD25:AE25)</f>
        <v>428</v>
      </c>
      <c r="AG25" s="17">
        <f t="shared" ref="AG25:AG32" si="2">AF25/$R$33</f>
        <v>1.2872180451127819</v>
      </c>
      <c r="AH25" s="16">
        <f>STDEV(AD25:AE25)</f>
        <v>1.4142135623730951</v>
      </c>
      <c r="AI25" s="16">
        <f xml:space="preserve"> AH25/AF25*100</f>
        <v>0.33042372952642407</v>
      </c>
      <c r="AK25" s="15"/>
      <c r="AL25" s="15"/>
      <c r="AM25" s="18"/>
      <c r="AN25" s="17"/>
      <c r="AO25" s="16"/>
      <c r="AP25" s="16"/>
    </row>
    <row r="26" spans="1:42" x14ac:dyDescent="0.25">
      <c r="A26" s="32" t="s">
        <v>11</v>
      </c>
      <c r="B26" s="100" t="s">
        <v>63</v>
      </c>
      <c r="C26" s="100"/>
      <c r="D26" s="100"/>
      <c r="E26" s="100"/>
      <c r="F26" s="100"/>
      <c r="G26" s="100"/>
      <c r="H26" s="100"/>
      <c r="I26" s="100"/>
      <c r="J26" s="105"/>
      <c r="K26" s="105"/>
      <c r="L26" s="12"/>
      <c r="M26" s="13"/>
      <c r="O26" s="19" t="str">
        <f t="shared" ref="O26:O32" si="3">B26</f>
        <v>CRD 169</v>
      </c>
      <c r="P26" s="15">
        <f t="shared" ref="P26:Q32" si="4">B14</f>
        <v>12180</v>
      </c>
      <c r="Q26" s="15">
        <f t="shared" si="4"/>
        <v>13008</v>
      </c>
      <c r="R26" s="18">
        <f t="shared" ref="R26:R34" si="5">AVERAGE(P26:Q26)</f>
        <v>12594</v>
      </c>
      <c r="S26" s="17">
        <f t="shared" si="0"/>
        <v>37.876691729323305</v>
      </c>
      <c r="T26" s="16">
        <f t="shared" ref="T26:T34" si="6">STDEV(P26:Q26)</f>
        <v>585.4844148224613</v>
      </c>
      <c r="U26" s="16">
        <f xml:space="preserve"> T26/R26*100</f>
        <v>4.6489154742136041</v>
      </c>
      <c r="W26" s="15">
        <f t="shared" ref="W26:X32" si="7">D14</f>
        <v>1503</v>
      </c>
      <c r="X26" s="15">
        <f t="shared" si="7"/>
        <v>2349</v>
      </c>
      <c r="Y26" s="18">
        <f t="shared" ref="Y26:Y31" si="8">AVERAGE(W26:X26)</f>
        <v>1926</v>
      </c>
      <c r="Z26" s="17">
        <f t="shared" si="1"/>
        <v>5.7924812030075188</v>
      </c>
      <c r="AA26" s="16">
        <f t="shared" ref="AA26:AA32" si="9">STDEV(W26:X26)</f>
        <v>598.21233688381926</v>
      </c>
      <c r="AB26" s="16">
        <f xml:space="preserve"> AA26/Y26*100</f>
        <v>31.059830575483865</v>
      </c>
      <c r="AD26" s="15">
        <f t="shared" ref="AD26:AE31" si="10">F14</f>
        <v>798</v>
      </c>
      <c r="AE26" s="15">
        <f t="shared" si="10"/>
        <v>798</v>
      </c>
      <c r="AF26" s="18">
        <f t="shared" ref="AF26:AF32" si="11">AVERAGE(AD26:AE26)</f>
        <v>798</v>
      </c>
      <c r="AG26" s="17">
        <f t="shared" si="2"/>
        <v>2.4</v>
      </c>
      <c r="AH26" s="16">
        <f t="shared" ref="AH26:AH32" si="12">STDEV(AD26:AE26)</f>
        <v>0</v>
      </c>
      <c r="AI26" s="16">
        <f xml:space="preserve"> AH26/AF26*100</f>
        <v>0</v>
      </c>
      <c r="AK26" s="15"/>
      <c r="AL26" s="15"/>
      <c r="AM26" s="18"/>
      <c r="AN26" s="17"/>
      <c r="AO26" s="16"/>
      <c r="AP26" s="16"/>
    </row>
    <row r="27" spans="1:42" x14ac:dyDescent="0.25">
      <c r="A27" s="32" t="s">
        <v>12</v>
      </c>
      <c r="B27" s="100" t="s">
        <v>64</v>
      </c>
      <c r="C27" s="100"/>
      <c r="D27" s="100"/>
      <c r="E27" s="100"/>
      <c r="F27" s="100"/>
      <c r="G27" s="100"/>
      <c r="H27" s="100"/>
      <c r="I27" s="100"/>
      <c r="J27" s="105"/>
      <c r="K27" s="105"/>
      <c r="L27" s="13"/>
      <c r="M27" s="29"/>
      <c r="O27" s="19" t="str">
        <f t="shared" si="3"/>
        <v>CRD 170</v>
      </c>
      <c r="P27" s="15">
        <f t="shared" si="4"/>
        <v>1646</v>
      </c>
      <c r="Q27" s="15">
        <f t="shared" si="4"/>
        <v>5155</v>
      </c>
      <c r="R27" s="18">
        <f t="shared" si="5"/>
        <v>3400.5</v>
      </c>
      <c r="S27" s="17">
        <f t="shared" si="0"/>
        <v>10.227067669172932</v>
      </c>
      <c r="T27" s="16">
        <f t="shared" si="6"/>
        <v>2481.2376951835954</v>
      </c>
      <c r="U27" s="16">
        <f t="shared" ref="U27:U34" si="13" xml:space="preserve"> T27/R27*100</f>
        <v>72.966848851157053</v>
      </c>
      <c r="W27" s="15">
        <f t="shared" si="7"/>
        <v>1103</v>
      </c>
      <c r="X27" s="15">
        <f t="shared" si="7"/>
        <v>1896</v>
      </c>
      <c r="Y27" s="18">
        <f t="shared" si="8"/>
        <v>1499.5</v>
      </c>
      <c r="Z27" s="17">
        <f t="shared" si="1"/>
        <v>4.5097744360902254</v>
      </c>
      <c r="AA27" s="16">
        <f t="shared" si="9"/>
        <v>560.73567748093217</v>
      </c>
      <c r="AB27" s="16">
        <f t="shared" ref="AB27:AB32" si="14" xml:space="preserve"> AA27/Y27*100</f>
        <v>37.394843446544321</v>
      </c>
      <c r="AD27" s="15">
        <f t="shared" si="10"/>
        <v>497</v>
      </c>
      <c r="AE27" s="15">
        <f t="shared" si="10"/>
        <v>475</v>
      </c>
      <c r="AF27" s="18">
        <f t="shared" si="11"/>
        <v>486</v>
      </c>
      <c r="AG27" s="17">
        <f t="shared" si="2"/>
        <v>1.4616541353383459</v>
      </c>
      <c r="AH27" s="16">
        <f t="shared" si="12"/>
        <v>15.556349186104045</v>
      </c>
      <c r="AI27" s="16">
        <f t="shared" ref="AI27:AI32" si="15" xml:space="preserve"> AH27/AF27*100</f>
        <v>3.2008948942600917</v>
      </c>
      <c r="AK27" s="15"/>
      <c r="AL27" s="15"/>
      <c r="AM27" s="18"/>
      <c r="AN27" s="17"/>
      <c r="AO27" s="16"/>
      <c r="AP27" s="16"/>
    </row>
    <row r="28" spans="1:42" x14ac:dyDescent="0.25">
      <c r="A28" s="32" t="s">
        <v>13</v>
      </c>
      <c r="B28" s="100" t="s">
        <v>65</v>
      </c>
      <c r="C28" s="100"/>
      <c r="D28" s="100"/>
      <c r="E28" s="100"/>
      <c r="F28" s="100"/>
      <c r="G28" s="100"/>
      <c r="H28" s="100"/>
      <c r="I28" s="100"/>
      <c r="J28" s="29"/>
      <c r="K28" s="29"/>
      <c r="L28" s="29"/>
      <c r="M28" s="29"/>
      <c r="O28" s="19" t="str">
        <f t="shared" si="3"/>
        <v>CRD 171</v>
      </c>
      <c r="P28" s="15">
        <f t="shared" si="4"/>
        <v>423</v>
      </c>
      <c r="Q28" s="15">
        <f t="shared" si="4"/>
        <v>385</v>
      </c>
      <c r="R28" s="18">
        <f t="shared" si="5"/>
        <v>404</v>
      </c>
      <c r="S28" s="17">
        <f t="shared" si="0"/>
        <v>1.2150375939849625</v>
      </c>
      <c r="T28" s="16">
        <f t="shared" si="6"/>
        <v>26.870057685088806</v>
      </c>
      <c r="U28" s="16">
        <f t="shared" si="13"/>
        <v>6.6510043774972303</v>
      </c>
      <c r="W28" s="15">
        <f t="shared" si="7"/>
        <v>388</v>
      </c>
      <c r="X28" s="15">
        <f t="shared" si="7"/>
        <v>265</v>
      </c>
      <c r="Y28" s="18">
        <f t="shared" si="8"/>
        <v>326.5</v>
      </c>
      <c r="Z28" s="17">
        <f t="shared" si="1"/>
        <v>0.98195488721804514</v>
      </c>
      <c r="AA28" s="16">
        <f t="shared" si="9"/>
        <v>86.974134085945352</v>
      </c>
      <c r="AB28" s="16">
        <f t="shared" si="14"/>
        <v>26.638325906874531</v>
      </c>
      <c r="AD28" s="15">
        <f t="shared" si="10"/>
        <v>406</v>
      </c>
      <c r="AE28" s="15">
        <f t="shared" si="10"/>
        <v>516</v>
      </c>
      <c r="AF28" s="18">
        <f t="shared" si="11"/>
        <v>461</v>
      </c>
      <c r="AG28" s="17">
        <f t="shared" si="2"/>
        <v>1.3864661654135337</v>
      </c>
      <c r="AH28" s="16">
        <f t="shared" si="12"/>
        <v>77.781745930520231</v>
      </c>
      <c r="AI28" s="16">
        <f t="shared" si="15"/>
        <v>16.872396080373154</v>
      </c>
      <c r="AK28" s="15"/>
      <c r="AL28" s="15"/>
      <c r="AM28" s="18"/>
      <c r="AN28" s="17"/>
      <c r="AO28" s="16"/>
      <c r="AP28" s="16"/>
    </row>
    <row r="29" spans="1:42" x14ac:dyDescent="0.25">
      <c r="A29" s="32" t="s">
        <v>14</v>
      </c>
      <c r="B29" s="100" t="s">
        <v>66</v>
      </c>
      <c r="C29" s="100"/>
      <c r="D29" s="100"/>
      <c r="E29" s="100"/>
      <c r="F29" s="100"/>
      <c r="G29" s="100"/>
      <c r="H29" s="100"/>
      <c r="I29" s="100"/>
      <c r="J29" s="29"/>
      <c r="K29" s="29"/>
      <c r="L29" s="29"/>
      <c r="M29" s="29"/>
      <c r="O29" s="19" t="str">
        <f t="shared" si="3"/>
        <v>CRD 172</v>
      </c>
      <c r="P29" s="15">
        <f t="shared" si="4"/>
        <v>9624</v>
      </c>
      <c r="Q29" s="15">
        <f t="shared" si="4"/>
        <v>10679</v>
      </c>
      <c r="R29" s="18">
        <f t="shared" si="5"/>
        <v>10151.5</v>
      </c>
      <c r="S29" s="17">
        <f t="shared" si="0"/>
        <v>30.530827067669172</v>
      </c>
      <c r="T29" s="16">
        <f t="shared" si="6"/>
        <v>745.99765415180764</v>
      </c>
      <c r="U29" s="16">
        <f t="shared" si="13"/>
        <v>7.3486445761888159</v>
      </c>
      <c r="W29" s="15">
        <f>D17</f>
        <v>5799</v>
      </c>
      <c r="X29" s="15">
        <f>E17</f>
        <v>5717</v>
      </c>
      <c r="Y29" s="18">
        <f>AVERAGE(W29:X29)</f>
        <v>5758</v>
      </c>
      <c r="Z29" s="17">
        <f t="shared" si="1"/>
        <v>17.317293233082708</v>
      </c>
      <c r="AA29" s="16">
        <f t="shared" si="9"/>
        <v>57.982756057296896</v>
      </c>
      <c r="AB29" s="16">
        <f t="shared" si="14"/>
        <v>1.0069947213841073</v>
      </c>
      <c r="AD29" s="15">
        <f t="shared" si="10"/>
        <v>1219</v>
      </c>
      <c r="AE29" s="15">
        <f t="shared" si="10"/>
        <v>892</v>
      </c>
      <c r="AF29" s="18">
        <f t="shared" si="11"/>
        <v>1055.5</v>
      </c>
      <c r="AG29" s="17">
        <f t="shared" si="2"/>
        <v>3.1744360902255639</v>
      </c>
      <c r="AH29" s="16">
        <f t="shared" si="12"/>
        <v>231.22391744800103</v>
      </c>
      <c r="AI29" s="16">
        <f t="shared" si="15"/>
        <v>21.906576735954623</v>
      </c>
      <c r="AK29" s="15"/>
      <c r="AL29" s="15"/>
      <c r="AM29" s="18"/>
      <c r="AN29" s="17"/>
      <c r="AO29" s="16"/>
      <c r="AP29" s="16"/>
    </row>
    <row r="30" spans="1:42" x14ac:dyDescent="0.25">
      <c r="A30" s="32" t="s">
        <v>15</v>
      </c>
      <c r="B30" s="100" t="s">
        <v>67</v>
      </c>
      <c r="C30" s="100"/>
      <c r="D30" s="100"/>
      <c r="E30" s="100"/>
      <c r="F30" s="100"/>
      <c r="G30" s="100"/>
      <c r="H30" s="100"/>
      <c r="I30" s="100"/>
      <c r="J30" s="29"/>
      <c r="K30" s="29"/>
      <c r="L30" s="29"/>
      <c r="M30" s="29"/>
      <c r="O30" s="19" t="str">
        <f t="shared" si="3"/>
        <v>CRD 173</v>
      </c>
      <c r="P30" s="15">
        <f t="shared" si="4"/>
        <v>540</v>
      </c>
      <c r="Q30" s="15">
        <f t="shared" si="4"/>
        <v>507</v>
      </c>
      <c r="R30" s="18">
        <f t="shared" si="5"/>
        <v>523.5</v>
      </c>
      <c r="S30" s="17">
        <f t="shared" si="0"/>
        <v>1.5744360902255639</v>
      </c>
      <c r="T30" s="16">
        <f t="shared" si="6"/>
        <v>23.334523779156068</v>
      </c>
      <c r="U30" s="16">
        <f t="shared" si="13"/>
        <v>4.4574066435828206</v>
      </c>
      <c r="W30" s="15">
        <f t="shared" si="7"/>
        <v>425</v>
      </c>
      <c r="X30" s="15">
        <f t="shared" si="7"/>
        <v>343</v>
      </c>
      <c r="Y30" s="18">
        <f t="shared" si="8"/>
        <v>384</v>
      </c>
      <c r="Z30" s="17">
        <f t="shared" si="1"/>
        <v>1.1548872180451129</v>
      </c>
      <c r="AA30" s="16">
        <f t="shared" si="9"/>
        <v>57.982756057296896</v>
      </c>
      <c r="AB30" s="16">
        <f t="shared" si="14"/>
        <v>15.099676056587732</v>
      </c>
      <c r="AD30" s="15">
        <f t="shared" si="10"/>
        <v>293</v>
      </c>
      <c r="AE30" s="15">
        <f t="shared" si="10"/>
        <v>292</v>
      </c>
      <c r="AF30" s="18">
        <f t="shared" si="11"/>
        <v>292.5</v>
      </c>
      <c r="AG30" s="17">
        <f t="shared" si="2"/>
        <v>0.87969924812030076</v>
      </c>
      <c r="AH30" s="16">
        <f t="shared" si="12"/>
        <v>0.70710678118654757</v>
      </c>
      <c r="AI30" s="16">
        <f t="shared" si="15"/>
        <v>0.24174590809796498</v>
      </c>
      <c r="AK30" s="15"/>
      <c r="AL30" s="15"/>
      <c r="AM30" s="18"/>
      <c r="AN30" s="17"/>
      <c r="AO30" s="16"/>
      <c r="AP30" s="16"/>
    </row>
    <row r="31" spans="1:42" x14ac:dyDescent="0.25">
      <c r="A31" s="32" t="s">
        <v>16</v>
      </c>
      <c r="B31" s="100" t="s">
        <v>68</v>
      </c>
      <c r="C31" s="100"/>
      <c r="D31" s="100"/>
      <c r="E31" s="100"/>
      <c r="F31" s="100"/>
      <c r="G31" s="100"/>
      <c r="H31" s="100"/>
      <c r="I31" s="100"/>
      <c r="J31" s="29"/>
      <c r="K31" s="29"/>
      <c r="L31" s="29"/>
      <c r="M31" s="29"/>
      <c r="O31" s="19" t="str">
        <f t="shared" si="3"/>
        <v>CRD 174</v>
      </c>
      <c r="P31" s="15">
        <f t="shared" si="4"/>
        <v>826</v>
      </c>
      <c r="Q31" s="15">
        <f t="shared" si="4"/>
        <v>643</v>
      </c>
      <c r="R31" s="18">
        <f t="shared" si="5"/>
        <v>734.5</v>
      </c>
      <c r="S31" s="17">
        <f t="shared" si="0"/>
        <v>2.2090225563909773</v>
      </c>
      <c r="T31" s="16">
        <f t="shared" si="6"/>
        <v>129.40054095713819</v>
      </c>
      <c r="U31" s="16">
        <f t="shared" si="13"/>
        <v>17.617500470679126</v>
      </c>
      <c r="W31" s="15">
        <f t="shared" si="7"/>
        <v>423</v>
      </c>
      <c r="X31" s="15">
        <f>E19</f>
        <v>450</v>
      </c>
      <c r="Y31" s="18">
        <f t="shared" si="8"/>
        <v>436.5</v>
      </c>
      <c r="Z31" s="17">
        <f t="shared" si="1"/>
        <v>1.3127819548872179</v>
      </c>
      <c r="AA31" s="16">
        <f t="shared" si="9"/>
        <v>19.091883092036785</v>
      </c>
      <c r="AB31" s="16">
        <f t="shared" si="14"/>
        <v>4.3738563784734907</v>
      </c>
      <c r="AD31" s="15">
        <f t="shared" si="10"/>
        <v>358</v>
      </c>
      <c r="AE31" s="15">
        <f t="shared" si="10"/>
        <v>305</v>
      </c>
      <c r="AF31" s="18">
        <f t="shared" si="11"/>
        <v>331.5</v>
      </c>
      <c r="AG31" s="17">
        <f t="shared" si="2"/>
        <v>0.99699248120300754</v>
      </c>
      <c r="AH31" s="16">
        <f t="shared" si="12"/>
        <v>37.476659402887016</v>
      </c>
      <c r="AI31" s="16">
        <f t="shared" si="15"/>
        <v>11.305176290463654</v>
      </c>
      <c r="AK31" s="15"/>
      <c r="AL31" s="15"/>
      <c r="AM31" s="18"/>
      <c r="AN31" s="17"/>
      <c r="AO31" s="16"/>
      <c r="AP31" s="16"/>
    </row>
    <row r="32" spans="1:42" x14ac:dyDescent="0.25">
      <c r="A32" s="32" t="s">
        <v>17</v>
      </c>
      <c r="B32" s="100" t="s">
        <v>69</v>
      </c>
      <c r="C32" s="100"/>
      <c r="D32" s="100"/>
      <c r="E32" s="100"/>
      <c r="F32" s="100"/>
      <c r="G32" s="100"/>
      <c r="H32" s="100"/>
      <c r="I32" s="100"/>
      <c r="J32" s="15"/>
      <c r="K32" s="15"/>
      <c r="L32" s="15"/>
      <c r="M32" s="15"/>
      <c r="O32" s="19" t="str">
        <f t="shared" si="3"/>
        <v>CRD 175</v>
      </c>
      <c r="P32" s="15">
        <f t="shared" si="4"/>
        <v>6840</v>
      </c>
      <c r="Q32" s="15">
        <f t="shared" si="4"/>
        <v>5661</v>
      </c>
      <c r="R32" s="18">
        <f t="shared" si="5"/>
        <v>6250.5</v>
      </c>
      <c r="S32" s="17">
        <f t="shared" si="0"/>
        <v>18.798496240601505</v>
      </c>
      <c r="T32" s="16">
        <f t="shared" si="6"/>
        <v>833.67889501893956</v>
      </c>
      <c r="U32" s="16">
        <f t="shared" si="13"/>
        <v>13.337795296679298</v>
      </c>
      <c r="W32" s="15">
        <f t="shared" si="7"/>
        <v>1160</v>
      </c>
      <c r="X32" s="15">
        <f t="shared" si="7"/>
        <v>1010</v>
      </c>
      <c r="Y32" s="18">
        <f>AVERAGE(W32:X32)</f>
        <v>1085</v>
      </c>
      <c r="Z32" s="17">
        <f t="shared" si="1"/>
        <v>3.263157894736842</v>
      </c>
      <c r="AA32" s="16">
        <f t="shared" si="9"/>
        <v>106.06601717798213</v>
      </c>
      <c r="AB32" s="16">
        <f t="shared" si="14"/>
        <v>9.7756697859891375</v>
      </c>
      <c r="AD32" s="15">
        <f>F20</f>
        <v>729</v>
      </c>
      <c r="AE32" s="15">
        <f>G20</f>
        <v>664</v>
      </c>
      <c r="AF32" s="18">
        <f t="shared" si="11"/>
        <v>696.5</v>
      </c>
      <c r="AG32" s="17">
        <f t="shared" si="2"/>
        <v>2.094736842105263</v>
      </c>
      <c r="AH32" s="16">
        <f t="shared" si="12"/>
        <v>45.961940777125591</v>
      </c>
      <c r="AI32" s="16">
        <f t="shared" si="15"/>
        <v>6.5989864719491154</v>
      </c>
      <c r="AK32" s="15"/>
      <c r="AL32" s="15"/>
      <c r="AM32" s="18"/>
      <c r="AN32" s="17"/>
      <c r="AO32" s="16"/>
      <c r="AP32" s="16"/>
    </row>
    <row r="33" spans="15:42" x14ac:dyDescent="0.25">
      <c r="O33" s="19" t="str">
        <f>J25</f>
        <v>1% DMSO</v>
      </c>
      <c r="P33" s="15">
        <f>I13</f>
        <v>335</v>
      </c>
      <c r="Q33" s="15">
        <f>I14</f>
        <v>330</v>
      </c>
      <c r="R33" s="18">
        <f t="shared" si="5"/>
        <v>332.5</v>
      </c>
      <c r="S33" s="17">
        <f t="shared" si="0"/>
        <v>1</v>
      </c>
      <c r="T33" s="16">
        <f t="shared" si="6"/>
        <v>3.5355339059327378</v>
      </c>
      <c r="U33" s="16">
        <f t="shared" si="13"/>
        <v>1.0633184679496956</v>
      </c>
      <c r="W33" s="15"/>
      <c r="X33" s="15"/>
      <c r="Y33" s="15"/>
      <c r="Z33" s="17"/>
      <c r="AA33" s="16"/>
      <c r="AB33" s="16"/>
      <c r="AD33" s="15"/>
      <c r="AE33" s="15"/>
      <c r="AF33" s="15"/>
      <c r="AG33" s="16"/>
      <c r="AH33" s="16"/>
      <c r="AI33" s="16"/>
      <c r="AK33" s="15"/>
      <c r="AL33" s="15"/>
      <c r="AM33" s="15"/>
      <c r="AN33" s="16"/>
      <c r="AO33" s="16"/>
      <c r="AP33" s="16"/>
    </row>
    <row r="34" spans="15:42" x14ac:dyDescent="0.25">
      <c r="O34" s="19" t="str">
        <f>K25</f>
        <v>Buffer</v>
      </c>
      <c r="P34" s="15">
        <f>J13</f>
        <v>247</v>
      </c>
      <c r="Q34" s="15">
        <f>J14</f>
        <v>239</v>
      </c>
      <c r="R34" s="18">
        <f t="shared" si="5"/>
        <v>243</v>
      </c>
      <c r="S34" s="17">
        <f t="shared" si="0"/>
        <v>0.73082706766917294</v>
      </c>
      <c r="T34" s="16">
        <f t="shared" si="6"/>
        <v>5.6568542494923806</v>
      </c>
      <c r="U34" s="16">
        <f t="shared" si="13"/>
        <v>2.327923559461885</v>
      </c>
      <c r="W34" s="15"/>
      <c r="X34" s="15"/>
      <c r="Y34" s="15"/>
      <c r="Z34" s="16"/>
      <c r="AA34" s="16"/>
      <c r="AB34" s="16"/>
      <c r="AD34" s="15"/>
      <c r="AE34" s="15"/>
      <c r="AF34" s="15"/>
      <c r="AG34" s="16"/>
      <c r="AH34" s="16"/>
      <c r="AI34" s="16"/>
      <c r="AK34" s="15"/>
      <c r="AL34" s="15"/>
      <c r="AM34" s="15"/>
      <c r="AN34" s="16"/>
      <c r="AO34" s="16"/>
      <c r="AP34" s="16"/>
    </row>
    <row r="35" spans="15:42" x14ac:dyDescent="0.25">
      <c r="U35" s="14"/>
    </row>
  </sheetData>
  <mergeCells count="18">
    <mergeCell ref="F23:G23"/>
    <mergeCell ref="H23:I23"/>
    <mergeCell ref="AK23:AP23"/>
    <mergeCell ref="B30:I30"/>
    <mergeCell ref="B31:I31"/>
    <mergeCell ref="B32:I32"/>
    <mergeCell ref="J25:J27"/>
    <mergeCell ref="K25:K27"/>
    <mergeCell ref="B25:I25"/>
    <mergeCell ref="B26:I26"/>
    <mergeCell ref="B27:I27"/>
    <mergeCell ref="B28:I28"/>
    <mergeCell ref="B29:I29"/>
    <mergeCell ref="P23:U23"/>
    <mergeCell ref="W23:AB23"/>
    <mergeCell ref="AD23:AI23"/>
    <mergeCell ref="B23:C23"/>
    <mergeCell ref="D23:E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P35"/>
  <sheetViews>
    <sheetView topLeftCell="A11" workbookViewId="0">
      <selection activeCell="A11" sqref="A1:XFD1048576"/>
    </sheetView>
  </sheetViews>
  <sheetFormatPr defaultRowHeight="15" x14ac:dyDescent="0.25"/>
  <cols>
    <col min="1" max="1" width="4.28515625" style="55" customWidth="1"/>
    <col min="2" max="14" width="9.140625" style="55"/>
    <col min="15" max="15" width="10.140625" style="55" bestFit="1" customWidth="1"/>
    <col min="16" max="19" width="9.140625" style="55"/>
    <col min="20" max="20" width="9.28515625" style="55" bestFit="1" customWidth="1"/>
    <col min="21" max="16384" width="9.140625" style="55"/>
  </cols>
  <sheetData>
    <row r="3" spans="1:13" x14ac:dyDescent="0.25">
      <c r="A3" s="73" t="s">
        <v>0</v>
      </c>
      <c r="B3" s="72"/>
      <c r="C3" s="72"/>
      <c r="D3" s="73" t="s">
        <v>1</v>
      </c>
      <c r="E3" s="72"/>
      <c r="F3" s="72"/>
      <c r="G3" s="72"/>
      <c r="H3" s="72"/>
      <c r="I3" s="72"/>
      <c r="J3" s="72"/>
      <c r="K3" s="73" t="s">
        <v>77</v>
      </c>
      <c r="L3" s="72"/>
      <c r="M3" s="72"/>
    </row>
    <row r="4" spans="1:13" x14ac:dyDescent="0.25">
      <c r="A4" s="73" t="s">
        <v>3</v>
      </c>
      <c r="B4" s="72"/>
      <c r="C4" s="72"/>
      <c r="D4" s="72"/>
      <c r="E4" s="72"/>
      <c r="F4" s="72"/>
      <c r="G4" s="72"/>
      <c r="H4" s="72"/>
      <c r="I4" s="73" t="s">
        <v>73</v>
      </c>
      <c r="J4" s="72"/>
      <c r="K4" s="73" t="s">
        <v>78</v>
      </c>
      <c r="L4" s="72"/>
      <c r="M4" s="72"/>
    </row>
    <row r="5" spans="1:13" x14ac:dyDescent="0.25">
      <c r="A5" s="73" t="s">
        <v>79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x14ac:dyDescent="0.25">
      <c r="A6" s="73" t="s">
        <v>70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x14ac:dyDescent="0.25">
      <c r="A7" s="73" t="s">
        <v>76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3" x14ac:dyDescent="0.25">
      <c r="A8" s="73" t="s">
        <v>8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11" spans="1:13" x14ac:dyDescent="0.25">
      <c r="B11" s="55" t="s">
        <v>9</v>
      </c>
    </row>
    <row r="12" spans="1:13" x14ac:dyDescent="0.25">
      <c r="B12" s="56">
        <v>1</v>
      </c>
      <c r="C12" s="56">
        <v>2</v>
      </c>
      <c r="D12" s="56">
        <v>3</v>
      </c>
      <c r="E12" s="56">
        <v>4</v>
      </c>
      <c r="F12" s="56">
        <v>5</v>
      </c>
      <c r="G12" s="56">
        <v>6</v>
      </c>
      <c r="H12" s="56">
        <v>7</v>
      </c>
      <c r="I12" s="56">
        <v>8</v>
      </c>
      <c r="J12" s="56">
        <v>9</v>
      </c>
      <c r="K12" s="56">
        <v>10</v>
      </c>
      <c r="L12" s="56">
        <v>11</v>
      </c>
      <c r="M12" s="56">
        <v>12</v>
      </c>
    </row>
    <row r="13" spans="1:13" x14ac:dyDescent="0.25">
      <c r="A13" s="56" t="s">
        <v>10</v>
      </c>
      <c r="B13" s="66">
        <v>325</v>
      </c>
      <c r="C13" s="67">
        <v>356</v>
      </c>
      <c r="D13" s="67">
        <v>270</v>
      </c>
      <c r="E13" s="67">
        <v>239</v>
      </c>
      <c r="F13" s="67">
        <v>230</v>
      </c>
      <c r="G13" s="67">
        <v>428</v>
      </c>
      <c r="H13" s="67">
        <v>250</v>
      </c>
      <c r="I13" s="67">
        <v>238</v>
      </c>
      <c r="J13" s="67">
        <v>246</v>
      </c>
      <c r="K13" s="67">
        <v>220</v>
      </c>
      <c r="L13" s="58"/>
      <c r="M13" s="59"/>
    </row>
    <row r="14" spans="1:13" x14ac:dyDescent="0.25">
      <c r="A14" s="56" t="s">
        <v>11</v>
      </c>
      <c r="B14" s="68">
        <v>252</v>
      </c>
      <c r="C14" s="69">
        <v>266</v>
      </c>
      <c r="D14" s="69">
        <v>261</v>
      </c>
      <c r="E14" s="69">
        <v>274</v>
      </c>
      <c r="F14" s="69">
        <v>256</v>
      </c>
      <c r="G14" s="69">
        <v>381</v>
      </c>
      <c r="H14" s="69">
        <v>261</v>
      </c>
      <c r="I14" s="69">
        <v>266</v>
      </c>
      <c r="J14" s="69">
        <v>316</v>
      </c>
      <c r="K14" s="69">
        <v>319</v>
      </c>
      <c r="L14" s="61"/>
      <c r="M14" s="62"/>
    </row>
    <row r="15" spans="1:13" x14ac:dyDescent="0.25">
      <c r="A15" s="56" t="s">
        <v>12</v>
      </c>
      <c r="B15" s="68">
        <v>1079</v>
      </c>
      <c r="C15" s="69">
        <v>1085</v>
      </c>
      <c r="D15" s="69">
        <v>560</v>
      </c>
      <c r="E15" s="69">
        <v>528</v>
      </c>
      <c r="F15" s="69">
        <v>567</v>
      </c>
      <c r="G15" s="69">
        <v>502</v>
      </c>
      <c r="H15" s="69">
        <v>538</v>
      </c>
      <c r="I15" s="69">
        <v>445</v>
      </c>
      <c r="J15" s="69">
        <v>1016</v>
      </c>
      <c r="K15" s="69">
        <v>425</v>
      </c>
      <c r="L15" s="61"/>
      <c r="M15" s="62"/>
    </row>
    <row r="16" spans="1:13" x14ac:dyDescent="0.25">
      <c r="A16" s="56" t="s">
        <v>13</v>
      </c>
      <c r="B16" s="68">
        <v>333</v>
      </c>
      <c r="C16" s="69">
        <v>312</v>
      </c>
      <c r="D16" s="69">
        <v>340</v>
      </c>
      <c r="E16" s="69">
        <v>291</v>
      </c>
      <c r="F16" s="69">
        <v>485</v>
      </c>
      <c r="G16" s="69">
        <v>292</v>
      </c>
      <c r="H16" s="69">
        <v>544</v>
      </c>
      <c r="I16" s="69">
        <v>300</v>
      </c>
      <c r="J16" s="69"/>
      <c r="K16" s="69"/>
      <c r="L16" s="61"/>
      <c r="M16" s="62"/>
    </row>
    <row r="17" spans="1:42" x14ac:dyDescent="0.25">
      <c r="A17" s="56" t="s">
        <v>14</v>
      </c>
      <c r="B17" s="68">
        <v>359</v>
      </c>
      <c r="C17" s="69">
        <v>552</v>
      </c>
      <c r="D17" s="69">
        <v>313</v>
      </c>
      <c r="E17" s="69">
        <v>327</v>
      </c>
      <c r="F17" s="69">
        <v>428</v>
      </c>
      <c r="G17" s="69">
        <v>337</v>
      </c>
      <c r="H17" s="69">
        <v>610</v>
      </c>
      <c r="I17" s="69">
        <v>739</v>
      </c>
      <c r="J17" s="69"/>
      <c r="K17" s="69"/>
      <c r="L17" s="61"/>
      <c r="M17" s="62"/>
    </row>
    <row r="18" spans="1:42" x14ac:dyDescent="0.25">
      <c r="A18" s="56" t="s">
        <v>15</v>
      </c>
      <c r="B18" s="68">
        <v>460</v>
      </c>
      <c r="C18" s="69">
        <v>488</v>
      </c>
      <c r="D18" s="69">
        <v>527</v>
      </c>
      <c r="E18" s="69">
        <v>575</v>
      </c>
      <c r="F18" s="69">
        <v>502</v>
      </c>
      <c r="G18" s="69">
        <v>612</v>
      </c>
      <c r="H18" s="69">
        <v>520</v>
      </c>
      <c r="I18" s="69">
        <v>731</v>
      </c>
      <c r="J18" s="69"/>
      <c r="K18" s="69"/>
      <c r="L18" s="61"/>
      <c r="M18" s="62"/>
    </row>
    <row r="19" spans="1:42" x14ac:dyDescent="0.25">
      <c r="A19" s="56" t="s">
        <v>16</v>
      </c>
      <c r="B19" s="68">
        <v>406</v>
      </c>
      <c r="C19" s="69">
        <v>456</v>
      </c>
      <c r="D19" s="69">
        <v>368</v>
      </c>
      <c r="E19" s="69">
        <v>759</v>
      </c>
      <c r="F19" s="69">
        <v>442</v>
      </c>
      <c r="G19" s="69">
        <v>425</v>
      </c>
      <c r="H19" s="69">
        <v>811</v>
      </c>
      <c r="I19" s="69">
        <v>365</v>
      </c>
      <c r="J19" s="69"/>
      <c r="K19" s="69"/>
      <c r="L19" s="61"/>
      <c r="M19" s="62"/>
    </row>
    <row r="20" spans="1:42" x14ac:dyDescent="0.25">
      <c r="A20" s="56" t="s">
        <v>17</v>
      </c>
      <c r="B20" s="70">
        <v>1737</v>
      </c>
      <c r="C20" s="71">
        <v>800</v>
      </c>
      <c r="D20" s="71">
        <v>511</v>
      </c>
      <c r="E20" s="71">
        <v>581</v>
      </c>
      <c r="F20" s="71">
        <v>387</v>
      </c>
      <c r="G20" s="71">
        <v>470</v>
      </c>
      <c r="H20" s="71">
        <v>410</v>
      </c>
      <c r="I20" s="71">
        <v>549</v>
      </c>
      <c r="J20" s="71"/>
      <c r="K20" s="71"/>
      <c r="L20" s="64"/>
      <c r="M20" s="65"/>
    </row>
    <row r="23" spans="1:42" x14ac:dyDescent="0.25">
      <c r="B23" s="100" t="s">
        <v>18</v>
      </c>
      <c r="C23" s="100"/>
      <c r="D23" s="100" t="s">
        <v>19</v>
      </c>
      <c r="E23" s="100"/>
      <c r="F23" s="100" t="s">
        <v>71</v>
      </c>
      <c r="G23" s="100"/>
      <c r="H23" s="100" t="s">
        <v>20</v>
      </c>
      <c r="I23" s="100"/>
      <c r="J23" s="50"/>
      <c r="K23" s="51"/>
      <c r="L23" s="51"/>
      <c r="M23" s="51"/>
      <c r="O23" s="19"/>
      <c r="P23" s="101" t="str">
        <f>B23</f>
        <v>50µM</v>
      </c>
      <c r="Q23" s="101"/>
      <c r="R23" s="101"/>
      <c r="S23" s="101"/>
      <c r="T23" s="101"/>
      <c r="U23" s="101"/>
      <c r="W23" s="101" t="str">
        <f>D23</f>
        <v>20µM</v>
      </c>
      <c r="X23" s="101"/>
      <c r="Y23" s="101"/>
      <c r="Z23" s="101"/>
      <c r="AA23" s="101"/>
      <c r="AB23" s="101"/>
      <c r="AD23" s="101" t="str">
        <f>F23</f>
        <v>10µM</v>
      </c>
      <c r="AE23" s="101"/>
      <c r="AF23" s="101"/>
      <c r="AG23" s="101"/>
      <c r="AH23" s="101"/>
      <c r="AI23" s="101"/>
      <c r="AK23" s="101" t="str">
        <f>H23</f>
        <v>2µM</v>
      </c>
      <c r="AL23" s="101"/>
      <c r="AM23" s="101"/>
      <c r="AN23" s="101"/>
      <c r="AO23" s="101"/>
      <c r="AP23" s="101"/>
    </row>
    <row r="24" spans="1:42" x14ac:dyDescent="0.25">
      <c r="B24" s="56">
        <v>1</v>
      </c>
      <c r="C24" s="56">
        <v>2</v>
      </c>
      <c r="D24" s="56">
        <v>3</v>
      </c>
      <c r="E24" s="56">
        <v>4</v>
      </c>
      <c r="F24" s="56">
        <v>5</v>
      </c>
      <c r="G24" s="56">
        <v>6</v>
      </c>
      <c r="H24" s="56">
        <v>7</v>
      </c>
      <c r="I24" s="56">
        <v>8</v>
      </c>
      <c r="J24" s="56">
        <v>9</v>
      </c>
      <c r="K24" s="56">
        <v>10</v>
      </c>
      <c r="L24" s="56">
        <v>11</v>
      </c>
      <c r="M24" s="56">
        <v>12</v>
      </c>
      <c r="O24" s="19"/>
      <c r="P24" s="19" t="s">
        <v>38</v>
      </c>
      <c r="Q24" s="19" t="s">
        <v>39</v>
      </c>
      <c r="R24" s="19" t="s">
        <v>40</v>
      </c>
      <c r="S24" s="19" t="s">
        <v>41</v>
      </c>
      <c r="T24" s="19" t="s">
        <v>42</v>
      </c>
      <c r="U24" s="19" t="s">
        <v>43</v>
      </c>
      <c r="W24" s="19" t="s">
        <v>38</v>
      </c>
      <c r="X24" s="19" t="s">
        <v>39</v>
      </c>
      <c r="Y24" s="19" t="s">
        <v>40</v>
      </c>
      <c r="Z24" s="19" t="s">
        <v>41</v>
      </c>
      <c r="AA24" s="19" t="s">
        <v>42</v>
      </c>
      <c r="AB24" s="19" t="s">
        <v>43</v>
      </c>
      <c r="AD24" s="19" t="s">
        <v>38</v>
      </c>
      <c r="AE24" s="19" t="s">
        <v>39</v>
      </c>
      <c r="AF24" s="19" t="s">
        <v>40</v>
      </c>
      <c r="AG24" s="19" t="s">
        <v>41</v>
      </c>
      <c r="AH24" s="19" t="s">
        <v>42</v>
      </c>
      <c r="AI24" s="19" t="s">
        <v>43</v>
      </c>
      <c r="AK24" s="19" t="s">
        <v>38</v>
      </c>
      <c r="AL24" s="19" t="s">
        <v>39</v>
      </c>
      <c r="AM24" s="19" t="s">
        <v>40</v>
      </c>
      <c r="AN24" s="19" t="s">
        <v>41</v>
      </c>
      <c r="AO24" s="19" t="s">
        <v>42</v>
      </c>
      <c r="AP24" s="19" t="s">
        <v>43</v>
      </c>
    </row>
    <row r="25" spans="1:42" ht="15" customHeight="1" x14ac:dyDescent="0.25">
      <c r="A25" s="56" t="s">
        <v>10</v>
      </c>
      <c r="B25" s="100" t="s">
        <v>80</v>
      </c>
      <c r="C25" s="100"/>
      <c r="D25" s="100"/>
      <c r="E25" s="100"/>
      <c r="F25" s="100"/>
      <c r="G25" s="100"/>
      <c r="H25" s="100"/>
      <c r="I25" s="100"/>
      <c r="J25" s="105" t="s">
        <v>21</v>
      </c>
      <c r="K25" s="105" t="s">
        <v>22</v>
      </c>
      <c r="L25" s="12"/>
      <c r="M25" s="13"/>
      <c r="O25" s="19" t="str">
        <f>B25</f>
        <v>CRD 192</v>
      </c>
      <c r="P25" s="15">
        <f>B13</f>
        <v>325</v>
      </c>
      <c r="Q25" s="15">
        <f>C13</f>
        <v>356</v>
      </c>
      <c r="R25" s="18">
        <f>AVERAGE(P25:Q25)</f>
        <v>340.5</v>
      </c>
      <c r="S25" s="17">
        <f t="shared" ref="S25:S34" si="0">R25/$R$33</f>
        <v>1.2117437722419928</v>
      </c>
      <c r="T25" s="16">
        <f>STDEV(P25:Q25)</f>
        <v>21.920310216782973</v>
      </c>
      <c r="U25" s="16">
        <f xml:space="preserve"> T25/R25*100</f>
        <v>6.4376828830493311</v>
      </c>
      <c r="W25" s="15">
        <f>D13</f>
        <v>270</v>
      </c>
      <c r="X25" s="15">
        <f>E13</f>
        <v>239</v>
      </c>
      <c r="Y25" s="18">
        <f>AVERAGE(W25:X25)</f>
        <v>254.5</v>
      </c>
      <c r="Z25" s="17">
        <f t="shared" ref="Z25:Z32" si="1">Y25/$R$33</f>
        <v>0.90569395017793597</v>
      </c>
      <c r="AA25" s="16">
        <f>STDEV(W25:X25)</f>
        <v>21.920310216782973</v>
      </c>
      <c r="AB25" s="16">
        <f xml:space="preserve"> AA25/Y25*100</f>
        <v>8.6130884938243497</v>
      </c>
      <c r="AD25" s="15">
        <f>F13</f>
        <v>230</v>
      </c>
      <c r="AE25" s="15">
        <f>G13</f>
        <v>428</v>
      </c>
      <c r="AF25" s="18">
        <f>AVERAGE(AD25:AE25)</f>
        <v>329</v>
      </c>
      <c r="AG25" s="17">
        <f t="shared" ref="AG25:AG32" si="2">AF25/$R$33</f>
        <v>1.1708185053380782</v>
      </c>
      <c r="AH25" s="16">
        <f>STDEV(AD25:AE25)</f>
        <v>140.0071426749364</v>
      </c>
      <c r="AI25" s="16">
        <f xml:space="preserve"> AH25/AF25*100</f>
        <v>42.555362515178238</v>
      </c>
      <c r="AK25" s="15">
        <f>H13</f>
        <v>250</v>
      </c>
      <c r="AL25" s="15">
        <f>I13</f>
        <v>238</v>
      </c>
      <c r="AM25" s="18">
        <f>AVERAGE(AK25:AL25)</f>
        <v>244</v>
      </c>
      <c r="AN25" s="17">
        <f>AM25/$R$33</f>
        <v>0.8683274021352313</v>
      </c>
      <c r="AO25" s="16">
        <f>STDEV(AK25:AL25)</f>
        <v>8.4852813742385695</v>
      </c>
      <c r="AP25" s="16">
        <f xml:space="preserve"> AO25/AM25*100</f>
        <v>3.4775743337043314</v>
      </c>
    </row>
    <row r="26" spans="1:42" x14ac:dyDescent="0.25">
      <c r="A26" s="56" t="s">
        <v>11</v>
      </c>
      <c r="B26" s="100" t="s">
        <v>81</v>
      </c>
      <c r="C26" s="100"/>
      <c r="D26" s="100"/>
      <c r="E26" s="100"/>
      <c r="F26" s="100"/>
      <c r="G26" s="100"/>
      <c r="H26" s="100"/>
      <c r="I26" s="100"/>
      <c r="J26" s="105"/>
      <c r="K26" s="105"/>
      <c r="L26" s="12"/>
      <c r="M26" s="13"/>
      <c r="O26" s="19" t="str">
        <f t="shared" ref="O26:O32" si="3">B26</f>
        <v>CRD 193</v>
      </c>
      <c r="P26" s="15">
        <f t="shared" ref="P26:Q32" si="4">B14</f>
        <v>252</v>
      </c>
      <c r="Q26" s="15">
        <f t="shared" si="4"/>
        <v>266</v>
      </c>
      <c r="R26" s="18">
        <f t="shared" ref="R26:R34" si="5">AVERAGE(P26:Q26)</f>
        <v>259</v>
      </c>
      <c r="S26" s="17">
        <f t="shared" si="0"/>
        <v>0.92170818505338081</v>
      </c>
      <c r="T26" s="16">
        <f t="shared" ref="T26:T34" si="6">STDEV(P26:Q26)</f>
        <v>9.8994949366116654</v>
      </c>
      <c r="U26" s="16">
        <f xml:space="preserve"> T26/R26*100</f>
        <v>3.8221988172245815</v>
      </c>
      <c r="W26" s="15">
        <f t="shared" ref="W26:X32" si="7">D14</f>
        <v>261</v>
      </c>
      <c r="X26" s="15">
        <f t="shared" si="7"/>
        <v>274</v>
      </c>
      <c r="Y26" s="18">
        <f t="shared" ref="Y26:Y31" si="8">AVERAGE(W26:X26)</f>
        <v>267.5</v>
      </c>
      <c r="Z26" s="17">
        <f t="shared" si="1"/>
        <v>0.95195729537366547</v>
      </c>
      <c r="AA26" s="16">
        <f t="shared" ref="AA26:AA32" si="9">STDEV(W26:X26)</f>
        <v>9.1923881554251174</v>
      </c>
      <c r="AB26" s="16">
        <f xml:space="preserve"> AA26/Y26*100</f>
        <v>3.4364067870748105</v>
      </c>
      <c r="AD26" s="15">
        <f t="shared" ref="AD26:AE31" si="10">F14</f>
        <v>256</v>
      </c>
      <c r="AE26" s="15">
        <f t="shared" si="10"/>
        <v>381</v>
      </c>
      <c r="AF26" s="18">
        <f t="shared" ref="AF26:AF32" si="11">AVERAGE(AD26:AE26)</f>
        <v>318.5</v>
      </c>
      <c r="AG26" s="17">
        <f t="shared" si="2"/>
        <v>1.1334519572953736</v>
      </c>
      <c r="AH26" s="16">
        <f t="shared" ref="AH26:AH32" si="12">STDEV(AD26:AE26)</f>
        <v>88.388347648318444</v>
      </c>
      <c r="AI26" s="16">
        <f xml:space="preserve"> AH26/AF26*100</f>
        <v>27.751443531654139</v>
      </c>
      <c r="AK26" s="15">
        <f t="shared" ref="AK26:AL32" si="13">H14</f>
        <v>261</v>
      </c>
      <c r="AL26" s="15">
        <f t="shared" si="13"/>
        <v>266</v>
      </c>
      <c r="AM26" s="18">
        <f t="shared" ref="AM26:AM32" si="14">AVERAGE(AK26:AL26)</f>
        <v>263.5</v>
      </c>
      <c r="AN26" s="17">
        <f t="shared" ref="AN26:AN32" si="15">AM26/$R$33</f>
        <v>0.93772241992882566</v>
      </c>
      <c r="AO26" s="16">
        <f t="shared" ref="AO26:AO32" si="16">STDEV(AK26:AL26)</f>
        <v>3.5355339059327378</v>
      </c>
      <c r="AP26" s="16">
        <f t="shared" ref="AP26:AP32" si="17" xml:space="preserve"> AO26/AM26*100</f>
        <v>1.3417585980769402</v>
      </c>
    </row>
    <row r="27" spans="1:42" x14ac:dyDescent="0.25">
      <c r="A27" s="56" t="s">
        <v>12</v>
      </c>
      <c r="B27" s="100" t="s">
        <v>82</v>
      </c>
      <c r="C27" s="100"/>
      <c r="D27" s="100"/>
      <c r="E27" s="100"/>
      <c r="F27" s="100"/>
      <c r="G27" s="100"/>
      <c r="H27" s="100"/>
      <c r="I27" s="100"/>
      <c r="J27" s="105"/>
      <c r="K27" s="105"/>
      <c r="L27" s="13"/>
      <c r="M27" s="29"/>
      <c r="O27" s="19" t="str">
        <f t="shared" si="3"/>
        <v>CRD 194</v>
      </c>
      <c r="P27" s="15">
        <f t="shared" si="4"/>
        <v>1079</v>
      </c>
      <c r="Q27" s="15">
        <f t="shared" si="4"/>
        <v>1085</v>
      </c>
      <c r="R27" s="18">
        <f t="shared" si="5"/>
        <v>1082</v>
      </c>
      <c r="S27" s="17">
        <f t="shared" si="0"/>
        <v>3.8505338078291813</v>
      </c>
      <c r="T27" s="16">
        <f t="shared" si="6"/>
        <v>4.2426406871192848</v>
      </c>
      <c r="U27" s="16">
        <f t="shared" ref="U27:U34" si="18" xml:space="preserve"> T27/R27*100</f>
        <v>0.39211096923468436</v>
      </c>
      <c r="W27" s="15">
        <f t="shared" si="7"/>
        <v>560</v>
      </c>
      <c r="X27" s="15">
        <f t="shared" si="7"/>
        <v>528</v>
      </c>
      <c r="Y27" s="18">
        <f t="shared" si="8"/>
        <v>544</v>
      </c>
      <c r="Z27" s="17">
        <f t="shared" si="1"/>
        <v>1.9359430604982206</v>
      </c>
      <c r="AA27" s="16">
        <f t="shared" si="9"/>
        <v>22.627416997969522</v>
      </c>
      <c r="AB27" s="16">
        <f t="shared" ref="AB27:AB32" si="19" xml:space="preserve"> AA27/Y27*100</f>
        <v>4.1594516540385147</v>
      </c>
      <c r="AD27" s="15">
        <f t="shared" si="10"/>
        <v>567</v>
      </c>
      <c r="AE27" s="15">
        <f t="shared" si="10"/>
        <v>502</v>
      </c>
      <c r="AF27" s="18">
        <f t="shared" si="11"/>
        <v>534.5</v>
      </c>
      <c r="AG27" s="17">
        <f t="shared" si="2"/>
        <v>1.9021352313167259</v>
      </c>
      <c r="AH27" s="16">
        <f t="shared" si="12"/>
        <v>45.961940777125591</v>
      </c>
      <c r="AI27" s="16">
        <f t="shared" ref="AI27:AI32" si="20" xml:space="preserve"> AH27/AF27*100</f>
        <v>8.5990534662536184</v>
      </c>
      <c r="AK27" s="15">
        <f t="shared" si="13"/>
        <v>538</v>
      </c>
      <c r="AL27" s="15">
        <f t="shared" si="13"/>
        <v>445</v>
      </c>
      <c r="AM27" s="18">
        <f t="shared" si="14"/>
        <v>491.5</v>
      </c>
      <c r="AN27" s="17">
        <f t="shared" si="15"/>
        <v>1.7491103202846976</v>
      </c>
      <c r="AO27" s="16">
        <f t="shared" si="16"/>
        <v>65.760930650348925</v>
      </c>
      <c r="AP27" s="16">
        <f t="shared" si="17"/>
        <v>13.379640010243932</v>
      </c>
    </row>
    <row r="28" spans="1:42" x14ac:dyDescent="0.25">
      <c r="A28" s="56" t="s">
        <v>13</v>
      </c>
      <c r="B28" s="100" t="s">
        <v>83</v>
      </c>
      <c r="C28" s="100"/>
      <c r="D28" s="100"/>
      <c r="E28" s="100"/>
      <c r="F28" s="100"/>
      <c r="G28" s="100"/>
      <c r="H28" s="100"/>
      <c r="I28" s="100"/>
      <c r="J28" s="29"/>
      <c r="K28" s="29"/>
      <c r="L28" s="29"/>
      <c r="M28" s="29"/>
      <c r="O28" s="19" t="str">
        <f t="shared" si="3"/>
        <v>CRD 195</v>
      </c>
      <c r="P28" s="15">
        <f t="shared" si="4"/>
        <v>333</v>
      </c>
      <c r="Q28" s="15">
        <f t="shared" si="4"/>
        <v>312</v>
      </c>
      <c r="R28" s="18">
        <f t="shared" si="5"/>
        <v>322.5</v>
      </c>
      <c r="S28" s="17">
        <f t="shared" si="0"/>
        <v>1.1476868327402134</v>
      </c>
      <c r="T28" s="16">
        <f t="shared" si="6"/>
        <v>14.849242404917497</v>
      </c>
      <c r="U28" s="16">
        <f t="shared" si="18"/>
        <v>4.6044162495868211</v>
      </c>
      <c r="W28" s="15">
        <f t="shared" si="7"/>
        <v>340</v>
      </c>
      <c r="X28" s="15">
        <f t="shared" si="7"/>
        <v>291</v>
      </c>
      <c r="Y28" s="18">
        <f t="shared" si="8"/>
        <v>315.5</v>
      </c>
      <c r="Z28" s="17">
        <f t="shared" si="1"/>
        <v>1.1227758007117439</v>
      </c>
      <c r="AA28" s="16">
        <f t="shared" si="9"/>
        <v>34.648232278140831</v>
      </c>
      <c r="AB28" s="16">
        <f t="shared" si="19"/>
        <v>10.982007061217379</v>
      </c>
      <c r="AD28" s="15">
        <f t="shared" si="10"/>
        <v>485</v>
      </c>
      <c r="AE28" s="15">
        <f t="shared" si="10"/>
        <v>292</v>
      </c>
      <c r="AF28" s="18">
        <f t="shared" si="11"/>
        <v>388.5</v>
      </c>
      <c r="AG28" s="17">
        <f t="shared" si="2"/>
        <v>1.3825622775800712</v>
      </c>
      <c r="AH28" s="16">
        <f t="shared" si="12"/>
        <v>136.47160876900367</v>
      </c>
      <c r="AI28" s="16">
        <f t="shared" si="20"/>
        <v>35.127827224968769</v>
      </c>
      <c r="AK28" s="15">
        <f t="shared" si="13"/>
        <v>544</v>
      </c>
      <c r="AL28" s="15">
        <f t="shared" si="13"/>
        <v>300</v>
      </c>
      <c r="AM28" s="18">
        <f t="shared" si="14"/>
        <v>422</v>
      </c>
      <c r="AN28" s="17">
        <f t="shared" si="15"/>
        <v>1.501779359430605</v>
      </c>
      <c r="AO28" s="16">
        <f t="shared" si="16"/>
        <v>172.5340546095176</v>
      </c>
      <c r="AP28" s="16">
        <f t="shared" si="17"/>
        <v>40.884847063866729</v>
      </c>
    </row>
    <row r="29" spans="1:42" x14ac:dyDescent="0.25">
      <c r="A29" s="56" t="s">
        <v>14</v>
      </c>
      <c r="B29" s="100" t="s">
        <v>84</v>
      </c>
      <c r="C29" s="100"/>
      <c r="D29" s="100"/>
      <c r="E29" s="100"/>
      <c r="F29" s="100"/>
      <c r="G29" s="100"/>
      <c r="H29" s="100"/>
      <c r="I29" s="100"/>
      <c r="J29" s="29"/>
      <c r="K29" s="29"/>
      <c r="L29" s="29"/>
      <c r="M29" s="29"/>
      <c r="O29" s="19" t="str">
        <f t="shared" si="3"/>
        <v>CRD 196</v>
      </c>
      <c r="P29" s="15">
        <f t="shared" si="4"/>
        <v>359</v>
      </c>
      <c r="Q29" s="15">
        <f t="shared" si="4"/>
        <v>552</v>
      </c>
      <c r="R29" s="18">
        <f t="shared" si="5"/>
        <v>455.5</v>
      </c>
      <c r="S29" s="17">
        <f t="shared" si="0"/>
        <v>1.6209964412811388</v>
      </c>
      <c r="T29" s="16">
        <f t="shared" si="6"/>
        <v>136.47160876900367</v>
      </c>
      <c r="U29" s="16">
        <f t="shared" si="18"/>
        <v>29.960836173217047</v>
      </c>
      <c r="W29" s="15">
        <f>D17</f>
        <v>313</v>
      </c>
      <c r="X29" s="15">
        <f>E17</f>
        <v>327</v>
      </c>
      <c r="Y29" s="18">
        <f>AVERAGE(W29:X29)</f>
        <v>320</v>
      </c>
      <c r="Z29" s="17">
        <f t="shared" si="1"/>
        <v>1.1387900355871887</v>
      </c>
      <c r="AA29" s="16">
        <f t="shared" si="9"/>
        <v>9.8994949366116654</v>
      </c>
      <c r="AB29" s="16">
        <f t="shared" si="19"/>
        <v>3.0935921676911455</v>
      </c>
      <c r="AD29" s="15">
        <f t="shared" si="10"/>
        <v>428</v>
      </c>
      <c r="AE29" s="15">
        <f t="shared" si="10"/>
        <v>337</v>
      </c>
      <c r="AF29" s="18">
        <f t="shared" si="11"/>
        <v>382.5</v>
      </c>
      <c r="AG29" s="17">
        <f t="shared" si="2"/>
        <v>1.3612099644128113</v>
      </c>
      <c r="AH29" s="16">
        <f t="shared" si="12"/>
        <v>64.346717087975819</v>
      </c>
      <c r="AI29" s="16">
        <f t="shared" si="20"/>
        <v>16.822671134111324</v>
      </c>
      <c r="AK29" s="15">
        <f t="shared" si="13"/>
        <v>610</v>
      </c>
      <c r="AL29" s="15">
        <f t="shared" si="13"/>
        <v>739</v>
      </c>
      <c r="AM29" s="18">
        <f t="shared" si="14"/>
        <v>674.5</v>
      </c>
      <c r="AN29" s="17">
        <f t="shared" si="15"/>
        <v>2.4003558718861209</v>
      </c>
      <c r="AO29" s="16">
        <f t="shared" si="16"/>
        <v>91.216774773064628</v>
      </c>
      <c r="AP29" s="16">
        <f t="shared" si="17"/>
        <v>13.523613754346128</v>
      </c>
    </row>
    <row r="30" spans="1:42" x14ac:dyDescent="0.25">
      <c r="A30" s="56" t="s">
        <v>15</v>
      </c>
      <c r="B30" s="100" t="s">
        <v>85</v>
      </c>
      <c r="C30" s="100"/>
      <c r="D30" s="100"/>
      <c r="E30" s="100"/>
      <c r="F30" s="100"/>
      <c r="G30" s="100"/>
      <c r="H30" s="100"/>
      <c r="I30" s="100"/>
      <c r="J30" s="29"/>
      <c r="K30" s="29"/>
      <c r="L30" s="29"/>
      <c r="M30" s="29"/>
      <c r="O30" s="19" t="str">
        <f t="shared" si="3"/>
        <v>CRD 197</v>
      </c>
      <c r="P30" s="15">
        <f t="shared" si="4"/>
        <v>460</v>
      </c>
      <c r="Q30" s="15">
        <f t="shared" si="4"/>
        <v>488</v>
      </c>
      <c r="R30" s="18">
        <f t="shared" si="5"/>
        <v>474</v>
      </c>
      <c r="S30" s="17">
        <f t="shared" si="0"/>
        <v>1.686832740213523</v>
      </c>
      <c r="T30" s="16">
        <f t="shared" si="6"/>
        <v>19.798989873223331</v>
      </c>
      <c r="U30" s="16">
        <f t="shared" si="18"/>
        <v>4.1770020829585084</v>
      </c>
      <c r="W30" s="15">
        <f t="shared" si="7"/>
        <v>527</v>
      </c>
      <c r="X30" s="15">
        <f t="shared" si="7"/>
        <v>575</v>
      </c>
      <c r="Y30" s="18">
        <f t="shared" si="8"/>
        <v>551</v>
      </c>
      <c r="Z30" s="17">
        <f t="shared" si="1"/>
        <v>1.9608540925266904</v>
      </c>
      <c r="AA30" s="16">
        <f t="shared" si="9"/>
        <v>33.941125496954278</v>
      </c>
      <c r="AB30" s="16">
        <f t="shared" si="19"/>
        <v>6.159913883294788</v>
      </c>
      <c r="AD30" s="15">
        <f t="shared" si="10"/>
        <v>502</v>
      </c>
      <c r="AE30" s="15">
        <f t="shared" si="10"/>
        <v>612</v>
      </c>
      <c r="AF30" s="18">
        <f t="shared" si="11"/>
        <v>557</v>
      </c>
      <c r="AG30" s="17">
        <f t="shared" si="2"/>
        <v>1.9822064056939501</v>
      </c>
      <c r="AH30" s="16">
        <f t="shared" si="12"/>
        <v>77.781745930520231</v>
      </c>
      <c r="AI30" s="16">
        <f t="shared" si="20"/>
        <v>13.964406809788194</v>
      </c>
      <c r="AK30" s="15">
        <f t="shared" si="13"/>
        <v>520</v>
      </c>
      <c r="AL30" s="15">
        <f t="shared" si="13"/>
        <v>731</v>
      </c>
      <c r="AM30" s="18">
        <f t="shared" si="14"/>
        <v>625.5</v>
      </c>
      <c r="AN30" s="17">
        <f t="shared" si="15"/>
        <v>2.2259786476868326</v>
      </c>
      <c r="AO30" s="16">
        <f t="shared" si="16"/>
        <v>149.19953083036154</v>
      </c>
      <c r="AP30" s="16">
        <f t="shared" si="17"/>
        <v>23.852842658730861</v>
      </c>
    </row>
    <row r="31" spans="1:42" x14ac:dyDescent="0.25">
      <c r="A31" s="56" t="s">
        <v>16</v>
      </c>
      <c r="B31" s="100" t="s">
        <v>86</v>
      </c>
      <c r="C31" s="100"/>
      <c r="D31" s="100"/>
      <c r="E31" s="100"/>
      <c r="F31" s="100"/>
      <c r="G31" s="100"/>
      <c r="H31" s="100"/>
      <c r="I31" s="100"/>
      <c r="J31" s="29"/>
      <c r="K31" s="29"/>
      <c r="L31" s="29"/>
      <c r="M31" s="29"/>
      <c r="O31" s="19" t="str">
        <f t="shared" si="3"/>
        <v>CRD 198</v>
      </c>
      <c r="P31" s="15">
        <f t="shared" si="4"/>
        <v>406</v>
      </c>
      <c r="Q31" s="15">
        <f t="shared" si="4"/>
        <v>456</v>
      </c>
      <c r="R31" s="18">
        <f t="shared" si="5"/>
        <v>431</v>
      </c>
      <c r="S31" s="17">
        <f t="shared" si="0"/>
        <v>1.5338078291814947</v>
      </c>
      <c r="T31" s="16">
        <f t="shared" si="6"/>
        <v>35.355339059327378</v>
      </c>
      <c r="U31" s="16">
        <f t="shared" si="18"/>
        <v>8.2030949093567003</v>
      </c>
      <c r="W31" s="15">
        <f t="shared" si="7"/>
        <v>368</v>
      </c>
      <c r="X31" s="15">
        <f>E19</f>
        <v>759</v>
      </c>
      <c r="Y31" s="18">
        <f t="shared" si="8"/>
        <v>563.5</v>
      </c>
      <c r="Z31" s="17">
        <f t="shared" si="1"/>
        <v>2.0053380782918149</v>
      </c>
      <c r="AA31" s="16">
        <f t="shared" si="9"/>
        <v>276.4787514439401</v>
      </c>
      <c r="AB31" s="16">
        <f t="shared" si="19"/>
        <v>49.064552163964528</v>
      </c>
      <c r="AD31" s="15">
        <f t="shared" si="10"/>
        <v>442</v>
      </c>
      <c r="AE31" s="15">
        <f t="shared" si="10"/>
        <v>425</v>
      </c>
      <c r="AF31" s="18">
        <f t="shared" si="11"/>
        <v>433.5</v>
      </c>
      <c r="AG31" s="17">
        <f t="shared" si="2"/>
        <v>1.5427046263345197</v>
      </c>
      <c r="AH31" s="16">
        <f t="shared" si="12"/>
        <v>12.020815280171307</v>
      </c>
      <c r="AI31" s="16">
        <f t="shared" si="20"/>
        <v>2.7729677693590098</v>
      </c>
      <c r="AK31" s="15">
        <f t="shared" si="13"/>
        <v>811</v>
      </c>
      <c r="AL31" s="15">
        <f t="shared" si="13"/>
        <v>365</v>
      </c>
      <c r="AM31" s="18">
        <f t="shared" si="14"/>
        <v>588</v>
      </c>
      <c r="AN31" s="17">
        <f t="shared" si="15"/>
        <v>2.092526690391459</v>
      </c>
      <c r="AO31" s="16">
        <f t="shared" si="16"/>
        <v>315.36962440920018</v>
      </c>
      <c r="AP31" s="16">
        <f t="shared" si="17"/>
        <v>53.634289865510233</v>
      </c>
    </row>
    <row r="32" spans="1:42" x14ac:dyDescent="0.25">
      <c r="A32" s="56" t="s">
        <v>17</v>
      </c>
      <c r="B32" s="100" t="s">
        <v>87</v>
      </c>
      <c r="C32" s="100"/>
      <c r="D32" s="100"/>
      <c r="E32" s="100"/>
      <c r="F32" s="100"/>
      <c r="G32" s="100"/>
      <c r="H32" s="100"/>
      <c r="I32" s="100"/>
      <c r="J32" s="15"/>
      <c r="K32" s="15"/>
      <c r="L32" s="15"/>
      <c r="M32" s="15"/>
      <c r="O32" s="19" t="str">
        <f t="shared" si="3"/>
        <v>CRD 199</v>
      </c>
      <c r="P32" s="15">
        <f t="shared" si="4"/>
        <v>1737</v>
      </c>
      <c r="Q32" s="15">
        <f t="shared" si="4"/>
        <v>800</v>
      </c>
      <c r="R32" s="18">
        <f t="shared" si="5"/>
        <v>1268.5</v>
      </c>
      <c r="S32" s="17">
        <f t="shared" si="0"/>
        <v>4.5142348754448403</v>
      </c>
      <c r="T32" s="16">
        <f t="shared" si="6"/>
        <v>662.55905397179504</v>
      </c>
      <c r="U32" s="16">
        <f t="shared" si="18"/>
        <v>52.231695228363819</v>
      </c>
      <c r="W32" s="15">
        <f t="shared" si="7"/>
        <v>511</v>
      </c>
      <c r="X32" s="15">
        <f t="shared" si="7"/>
        <v>581</v>
      </c>
      <c r="Y32" s="18">
        <f>AVERAGE(W32:X32)</f>
        <v>546</v>
      </c>
      <c r="Z32" s="17">
        <f t="shared" si="1"/>
        <v>1.9430604982206405</v>
      </c>
      <c r="AA32" s="16">
        <f t="shared" si="9"/>
        <v>49.497474683058329</v>
      </c>
      <c r="AB32" s="16">
        <f t="shared" si="19"/>
        <v>9.0654715536736852</v>
      </c>
      <c r="AD32" s="15">
        <f>F20</f>
        <v>387</v>
      </c>
      <c r="AE32" s="15">
        <f>G20</f>
        <v>470</v>
      </c>
      <c r="AF32" s="18">
        <f t="shared" si="11"/>
        <v>428.5</v>
      </c>
      <c r="AG32" s="17">
        <f t="shared" si="2"/>
        <v>1.5249110320284698</v>
      </c>
      <c r="AH32" s="16">
        <f t="shared" si="12"/>
        <v>58.689862838483442</v>
      </c>
      <c r="AI32" s="16">
        <f t="shared" si="20"/>
        <v>13.696584092994968</v>
      </c>
      <c r="AK32" s="15">
        <f t="shared" si="13"/>
        <v>410</v>
      </c>
      <c r="AL32" s="15">
        <f t="shared" si="13"/>
        <v>549</v>
      </c>
      <c r="AM32" s="18">
        <f t="shared" si="14"/>
        <v>479.5</v>
      </c>
      <c r="AN32" s="17">
        <f t="shared" si="15"/>
        <v>1.7064056939501779</v>
      </c>
      <c r="AO32" s="16">
        <f t="shared" si="16"/>
        <v>98.287842584930104</v>
      </c>
      <c r="AP32" s="16">
        <f t="shared" si="17"/>
        <v>20.49798594054851</v>
      </c>
    </row>
    <row r="33" spans="15:42" x14ac:dyDescent="0.25">
      <c r="O33" s="19" t="str">
        <f>J25</f>
        <v>1% DMSO</v>
      </c>
      <c r="P33" s="15">
        <f>J13</f>
        <v>246</v>
      </c>
      <c r="Q33" s="15">
        <f>J14</f>
        <v>316</v>
      </c>
      <c r="R33" s="18">
        <f>AVERAGE(P33:Q33)</f>
        <v>281</v>
      </c>
      <c r="S33" s="17">
        <f t="shared" si="0"/>
        <v>1</v>
      </c>
      <c r="T33" s="16">
        <f t="shared" si="6"/>
        <v>49.497474683058329</v>
      </c>
      <c r="U33" s="16">
        <f t="shared" si="18"/>
        <v>17.614759673686237</v>
      </c>
      <c r="W33" s="15"/>
      <c r="X33" s="15"/>
      <c r="Y33" s="15"/>
      <c r="Z33" s="17"/>
      <c r="AA33" s="16"/>
      <c r="AB33" s="16"/>
      <c r="AD33" s="15"/>
      <c r="AE33" s="15"/>
      <c r="AF33" s="15"/>
      <c r="AG33" s="16"/>
      <c r="AH33" s="16"/>
      <c r="AI33" s="16"/>
      <c r="AK33" s="15"/>
      <c r="AL33" s="15"/>
      <c r="AM33" s="15"/>
      <c r="AN33" s="16"/>
      <c r="AO33" s="16"/>
      <c r="AP33" s="16"/>
    </row>
    <row r="34" spans="15:42" x14ac:dyDescent="0.25">
      <c r="O34" s="19" t="str">
        <f>K25</f>
        <v>Buffer</v>
      </c>
      <c r="P34" s="15">
        <f>K13</f>
        <v>220</v>
      </c>
      <c r="Q34" s="15">
        <f>K14</f>
        <v>319</v>
      </c>
      <c r="R34" s="18">
        <f t="shared" si="5"/>
        <v>269.5</v>
      </c>
      <c r="S34" s="17">
        <f t="shared" si="0"/>
        <v>0.95907473309608537</v>
      </c>
      <c r="T34" s="16">
        <f t="shared" si="6"/>
        <v>70.003571337468202</v>
      </c>
      <c r="U34" s="16">
        <f t="shared" si="18"/>
        <v>25.975351145628274</v>
      </c>
      <c r="W34" s="15"/>
      <c r="X34" s="15"/>
      <c r="Y34" s="15"/>
      <c r="Z34" s="16"/>
      <c r="AA34" s="16"/>
      <c r="AB34" s="16"/>
      <c r="AD34" s="15"/>
      <c r="AE34" s="15"/>
      <c r="AF34" s="15"/>
      <c r="AG34" s="16"/>
      <c r="AH34" s="16"/>
      <c r="AI34" s="16"/>
      <c r="AK34" s="15"/>
      <c r="AL34" s="15"/>
      <c r="AM34" s="15"/>
      <c r="AN34" s="16"/>
      <c r="AO34" s="16"/>
      <c r="AP34" s="16"/>
    </row>
    <row r="35" spans="15:42" x14ac:dyDescent="0.25">
      <c r="U35" s="14"/>
    </row>
  </sheetData>
  <mergeCells count="18">
    <mergeCell ref="AD23:AI23"/>
    <mergeCell ref="AK23:AP23"/>
    <mergeCell ref="B25:I25"/>
    <mergeCell ref="J25:J27"/>
    <mergeCell ref="K25:K27"/>
    <mergeCell ref="B26:I26"/>
    <mergeCell ref="B27:I27"/>
    <mergeCell ref="B23:C23"/>
    <mergeCell ref="D23:E23"/>
    <mergeCell ref="F23:G23"/>
    <mergeCell ref="H23:I23"/>
    <mergeCell ref="P23:U23"/>
    <mergeCell ref="W23:AB23"/>
    <mergeCell ref="B28:I28"/>
    <mergeCell ref="B29:I29"/>
    <mergeCell ref="B30:I30"/>
    <mergeCell ref="B31:I31"/>
    <mergeCell ref="B32:I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P35"/>
  <sheetViews>
    <sheetView topLeftCell="K3" workbookViewId="0">
      <selection activeCell="W16" sqref="W16"/>
    </sheetView>
  </sheetViews>
  <sheetFormatPr defaultRowHeight="15" x14ac:dyDescent="0.25"/>
  <cols>
    <col min="1" max="1" width="4.28515625" style="39" customWidth="1"/>
    <col min="2" max="14" width="9.140625" style="39"/>
    <col min="15" max="15" width="10.140625" style="39" bestFit="1" customWidth="1"/>
    <col min="16" max="19" width="9.140625" style="39"/>
    <col min="20" max="20" width="9.28515625" style="39" bestFit="1" customWidth="1"/>
    <col min="21" max="16384" width="9.140625" style="39"/>
  </cols>
  <sheetData>
    <row r="3" spans="1:13" x14ac:dyDescent="0.25">
      <c r="A3" s="54" t="s">
        <v>0</v>
      </c>
      <c r="B3" s="53"/>
      <c r="C3" s="53"/>
      <c r="D3" s="54" t="s">
        <v>1</v>
      </c>
      <c r="E3" s="53"/>
      <c r="F3" s="53"/>
      <c r="G3" s="53"/>
      <c r="H3" s="53"/>
      <c r="I3" s="53"/>
      <c r="J3" s="53"/>
      <c r="K3" s="54" t="s">
        <v>72</v>
      </c>
      <c r="L3" s="53"/>
      <c r="M3" s="53"/>
    </row>
    <row r="4" spans="1:13" x14ac:dyDescent="0.25">
      <c r="A4" s="54" t="s">
        <v>3</v>
      </c>
      <c r="B4" s="53"/>
      <c r="C4" s="53"/>
      <c r="D4" s="53"/>
      <c r="E4" s="53"/>
      <c r="F4" s="53"/>
      <c r="G4" s="53"/>
      <c r="H4" s="53"/>
      <c r="I4" s="54" t="s">
        <v>73</v>
      </c>
      <c r="J4" s="53"/>
      <c r="K4" s="54" t="s">
        <v>74</v>
      </c>
      <c r="L4" s="53"/>
      <c r="M4" s="53"/>
    </row>
    <row r="5" spans="1:13" x14ac:dyDescent="0.25">
      <c r="A5" s="54" t="s">
        <v>75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x14ac:dyDescent="0.25">
      <c r="A6" s="54" t="s">
        <v>70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x14ac:dyDescent="0.25">
      <c r="A7" s="54" t="s">
        <v>76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3" x14ac:dyDescent="0.25">
      <c r="A8" s="54" t="s">
        <v>8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11" spans="1:13" x14ac:dyDescent="0.25">
      <c r="B11" s="39" t="s">
        <v>9</v>
      </c>
    </row>
    <row r="12" spans="1:13" x14ac:dyDescent="0.25">
      <c r="B12" s="40">
        <v>1</v>
      </c>
      <c r="C12" s="40">
        <v>2</v>
      </c>
      <c r="D12" s="40">
        <v>3</v>
      </c>
      <c r="E12" s="40">
        <v>4</v>
      </c>
      <c r="F12" s="40">
        <v>5</v>
      </c>
      <c r="G12" s="40">
        <v>6</v>
      </c>
      <c r="H12" s="40">
        <v>7</v>
      </c>
      <c r="I12" s="40">
        <v>8</v>
      </c>
      <c r="J12" s="40">
        <v>9</v>
      </c>
      <c r="K12" s="40">
        <v>10</v>
      </c>
      <c r="L12" s="40">
        <v>11</v>
      </c>
      <c r="M12" s="40">
        <v>12</v>
      </c>
    </row>
    <row r="13" spans="1:13" x14ac:dyDescent="0.25">
      <c r="A13" s="40" t="s">
        <v>10</v>
      </c>
      <c r="B13" s="57">
        <v>475</v>
      </c>
      <c r="C13" s="58">
        <v>778</v>
      </c>
      <c r="D13" s="58">
        <v>486</v>
      </c>
      <c r="E13" s="58">
        <v>382</v>
      </c>
      <c r="F13" s="58">
        <v>542</v>
      </c>
      <c r="G13" s="58">
        <v>508</v>
      </c>
      <c r="H13" s="58">
        <v>378</v>
      </c>
      <c r="I13" s="58">
        <v>267</v>
      </c>
      <c r="J13" s="58">
        <v>321</v>
      </c>
      <c r="K13" s="58">
        <v>217</v>
      </c>
      <c r="L13" s="42"/>
      <c r="M13" s="43"/>
    </row>
    <row r="14" spans="1:13" x14ac:dyDescent="0.25">
      <c r="A14" s="40" t="s">
        <v>11</v>
      </c>
      <c r="B14" s="60">
        <v>319</v>
      </c>
      <c r="C14" s="61">
        <v>337</v>
      </c>
      <c r="D14" s="61">
        <v>311</v>
      </c>
      <c r="E14" s="61">
        <v>314</v>
      </c>
      <c r="F14" s="61">
        <v>272</v>
      </c>
      <c r="G14" s="61">
        <v>262</v>
      </c>
      <c r="H14" s="61">
        <v>254</v>
      </c>
      <c r="I14" s="61">
        <v>273</v>
      </c>
      <c r="J14" s="61">
        <v>352</v>
      </c>
      <c r="K14" s="61">
        <v>317</v>
      </c>
      <c r="L14" s="45"/>
      <c r="M14" s="46"/>
    </row>
    <row r="15" spans="1:13" x14ac:dyDescent="0.25">
      <c r="A15" s="40" t="s">
        <v>12</v>
      </c>
      <c r="B15" s="60">
        <v>4903</v>
      </c>
      <c r="C15" s="61">
        <v>9704</v>
      </c>
      <c r="D15" s="61">
        <v>734</v>
      </c>
      <c r="E15" s="61">
        <v>727</v>
      </c>
      <c r="F15" s="61">
        <v>629</v>
      </c>
      <c r="G15" s="61">
        <v>563</v>
      </c>
      <c r="H15" s="61">
        <v>523</v>
      </c>
      <c r="I15" s="61">
        <v>475</v>
      </c>
      <c r="J15" s="61">
        <v>675</v>
      </c>
      <c r="K15" s="61">
        <v>446</v>
      </c>
      <c r="L15" s="45"/>
      <c r="M15" s="46"/>
    </row>
    <row r="16" spans="1:13" x14ac:dyDescent="0.25">
      <c r="A16" s="40" t="s">
        <v>13</v>
      </c>
      <c r="B16" s="60">
        <v>2813</v>
      </c>
      <c r="C16" s="61">
        <v>4568</v>
      </c>
      <c r="D16" s="61">
        <v>616</v>
      </c>
      <c r="E16" s="61">
        <v>598</v>
      </c>
      <c r="F16" s="61">
        <v>649</v>
      </c>
      <c r="G16" s="61">
        <v>456</v>
      </c>
      <c r="H16" s="61">
        <v>549</v>
      </c>
      <c r="I16" s="61">
        <v>349</v>
      </c>
      <c r="J16" s="61"/>
      <c r="K16" s="61"/>
      <c r="L16" s="45"/>
      <c r="M16" s="46"/>
    </row>
    <row r="17" spans="1:42" x14ac:dyDescent="0.25">
      <c r="A17" s="40" t="s">
        <v>14</v>
      </c>
      <c r="B17" s="60">
        <v>457</v>
      </c>
      <c r="C17" s="61">
        <v>645</v>
      </c>
      <c r="D17" s="61">
        <v>412</v>
      </c>
      <c r="E17" s="61">
        <v>890</v>
      </c>
      <c r="F17" s="61">
        <v>401</v>
      </c>
      <c r="G17" s="61">
        <v>425</v>
      </c>
      <c r="H17" s="61">
        <v>458</v>
      </c>
      <c r="I17" s="61">
        <v>736</v>
      </c>
      <c r="J17" s="61"/>
      <c r="K17" s="61"/>
      <c r="L17" s="45"/>
      <c r="M17" s="46"/>
    </row>
    <row r="18" spans="1:42" x14ac:dyDescent="0.25">
      <c r="A18" s="40" t="s">
        <v>15</v>
      </c>
      <c r="B18" s="60">
        <v>10457</v>
      </c>
      <c r="C18" s="61">
        <v>8679</v>
      </c>
      <c r="D18" s="61">
        <v>2022</v>
      </c>
      <c r="E18" s="61">
        <v>2198</v>
      </c>
      <c r="F18" s="61">
        <v>836</v>
      </c>
      <c r="G18" s="61">
        <v>847</v>
      </c>
      <c r="H18" s="61">
        <v>610</v>
      </c>
      <c r="I18" s="61">
        <v>565</v>
      </c>
      <c r="J18" s="61"/>
      <c r="K18" s="61"/>
      <c r="L18" s="45"/>
      <c r="M18" s="46"/>
    </row>
    <row r="19" spans="1:42" x14ac:dyDescent="0.25">
      <c r="A19" s="40" t="s">
        <v>16</v>
      </c>
      <c r="B19" s="60">
        <v>5635</v>
      </c>
      <c r="C19" s="61">
        <v>7131</v>
      </c>
      <c r="D19" s="61">
        <v>831</v>
      </c>
      <c r="E19" s="61">
        <v>735</v>
      </c>
      <c r="F19" s="61">
        <v>560</v>
      </c>
      <c r="G19" s="61">
        <v>575</v>
      </c>
      <c r="H19" s="61">
        <v>361</v>
      </c>
      <c r="I19" s="61">
        <v>444</v>
      </c>
      <c r="J19" s="61"/>
      <c r="K19" s="61"/>
      <c r="L19" s="45"/>
      <c r="M19" s="46"/>
    </row>
    <row r="20" spans="1:42" x14ac:dyDescent="0.25">
      <c r="A20" s="40" t="s">
        <v>17</v>
      </c>
      <c r="B20" s="63">
        <v>3239</v>
      </c>
      <c r="C20" s="64">
        <v>4606</v>
      </c>
      <c r="D20" s="64">
        <v>812</v>
      </c>
      <c r="E20" s="64">
        <v>661</v>
      </c>
      <c r="F20" s="64">
        <v>426</v>
      </c>
      <c r="G20" s="64">
        <v>637</v>
      </c>
      <c r="H20" s="64">
        <v>383</v>
      </c>
      <c r="I20" s="64">
        <v>302</v>
      </c>
      <c r="J20" s="64"/>
      <c r="K20" s="64"/>
      <c r="L20" s="48"/>
      <c r="M20" s="49"/>
    </row>
    <row r="23" spans="1:42" x14ac:dyDescent="0.25">
      <c r="B23" s="100" t="s">
        <v>18</v>
      </c>
      <c r="C23" s="100"/>
      <c r="D23" s="100" t="s">
        <v>19</v>
      </c>
      <c r="E23" s="100"/>
      <c r="F23" s="100" t="s">
        <v>71</v>
      </c>
      <c r="G23" s="100"/>
      <c r="H23" s="100" t="s">
        <v>20</v>
      </c>
      <c r="I23" s="100"/>
      <c r="J23" s="50"/>
      <c r="K23" s="51"/>
      <c r="L23" s="51"/>
      <c r="M23" s="51"/>
      <c r="O23" s="19"/>
      <c r="P23" s="101" t="str">
        <f>B23</f>
        <v>50µM</v>
      </c>
      <c r="Q23" s="101"/>
      <c r="R23" s="101"/>
      <c r="S23" s="101"/>
      <c r="T23" s="101"/>
      <c r="U23" s="101"/>
      <c r="W23" s="101" t="str">
        <f>D23</f>
        <v>20µM</v>
      </c>
      <c r="X23" s="101"/>
      <c r="Y23" s="101"/>
      <c r="Z23" s="101"/>
      <c r="AA23" s="101"/>
      <c r="AB23" s="101"/>
      <c r="AD23" s="101" t="str">
        <f>F23</f>
        <v>10µM</v>
      </c>
      <c r="AE23" s="101"/>
      <c r="AF23" s="101"/>
      <c r="AG23" s="101"/>
      <c r="AH23" s="101"/>
      <c r="AI23" s="101"/>
      <c r="AK23" s="101" t="str">
        <f>H23</f>
        <v>2µM</v>
      </c>
      <c r="AL23" s="101"/>
      <c r="AM23" s="101"/>
      <c r="AN23" s="101"/>
      <c r="AO23" s="101"/>
      <c r="AP23" s="101"/>
    </row>
    <row r="24" spans="1:42" x14ac:dyDescent="0.25">
      <c r="B24" s="40">
        <v>1</v>
      </c>
      <c r="C24" s="40">
        <v>2</v>
      </c>
      <c r="D24" s="40">
        <v>3</v>
      </c>
      <c r="E24" s="40">
        <v>4</v>
      </c>
      <c r="F24" s="40">
        <v>5</v>
      </c>
      <c r="G24" s="40">
        <v>6</v>
      </c>
      <c r="H24" s="40">
        <v>7</v>
      </c>
      <c r="I24" s="40">
        <v>8</v>
      </c>
      <c r="J24" s="40">
        <v>9</v>
      </c>
      <c r="K24" s="40">
        <v>10</v>
      </c>
      <c r="L24" s="40">
        <v>11</v>
      </c>
      <c r="M24" s="40">
        <v>12</v>
      </c>
      <c r="O24" s="19"/>
      <c r="P24" s="19" t="s">
        <v>38</v>
      </c>
      <c r="Q24" s="19" t="s">
        <v>39</v>
      </c>
      <c r="R24" s="19" t="s">
        <v>40</v>
      </c>
      <c r="S24" s="19" t="s">
        <v>41</v>
      </c>
      <c r="T24" s="19" t="s">
        <v>42</v>
      </c>
      <c r="U24" s="19" t="s">
        <v>43</v>
      </c>
      <c r="W24" s="19" t="s">
        <v>38</v>
      </c>
      <c r="X24" s="19" t="s">
        <v>39</v>
      </c>
      <c r="Y24" s="19" t="s">
        <v>40</v>
      </c>
      <c r="Z24" s="19" t="s">
        <v>41</v>
      </c>
      <c r="AA24" s="19" t="s">
        <v>42</v>
      </c>
      <c r="AB24" s="19" t="s">
        <v>43</v>
      </c>
      <c r="AD24" s="19" t="s">
        <v>38</v>
      </c>
      <c r="AE24" s="19" t="s">
        <v>39</v>
      </c>
      <c r="AF24" s="19" t="s">
        <v>40</v>
      </c>
      <c r="AG24" s="19" t="s">
        <v>41</v>
      </c>
      <c r="AH24" s="19" t="s">
        <v>42</v>
      </c>
      <c r="AI24" s="19" t="s">
        <v>43</v>
      </c>
      <c r="AK24" s="19" t="s">
        <v>38</v>
      </c>
      <c r="AL24" s="19" t="s">
        <v>39</v>
      </c>
      <c r="AM24" s="19" t="s">
        <v>40</v>
      </c>
      <c r="AN24" s="19" t="s">
        <v>41</v>
      </c>
      <c r="AO24" s="19" t="s">
        <v>42</v>
      </c>
      <c r="AP24" s="19" t="s">
        <v>43</v>
      </c>
    </row>
    <row r="25" spans="1:42" ht="15" customHeight="1" x14ac:dyDescent="0.25">
      <c r="A25" s="40" t="s">
        <v>10</v>
      </c>
      <c r="B25" s="100" t="s">
        <v>62</v>
      </c>
      <c r="C25" s="100"/>
      <c r="D25" s="100"/>
      <c r="E25" s="100"/>
      <c r="F25" s="100"/>
      <c r="G25" s="100"/>
      <c r="H25" s="100"/>
      <c r="I25" s="100"/>
      <c r="J25" s="105" t="s">
        <v>21</v>
      </c>
      <c r="K25" s="105" t="s">
        <v>22</v>
      </c>
      <c r="L25" s="12"/>
      <c r="M25" s="13"/>
      <c r="O25" s="19" t="str">
        <f>B25</f>
        <v>CRD 168</v>
      </c>
      <c r="P25" s="15">
        <f>B13</f>
        <v>475</v>
      </c>
      <c r="Q25" s="15">
        <f>C13</f>
        <v>778</v>
      </c>
      <c r="R25" s="18">
        <f>AVERAGE(P25:Q25)</f>
        <v>626.5</v>
      </c>
      <c r="S25" s="17">
        <f t="shared" ref="S25:S34" si="0">R25/$R$33</f>
        <v>1.861812778603269</v>
      </c>
      <c r="T25" s="16">
        <f>STDEV(P25:Q25)</f>
        <v>214.2533546995239</v>
      </c>
      <c r="U25" s="16">
        <f xml:space="preserve"> T25/R25*100</f>
        <v>34.198460446851378</v>
      </c>
      <c r="W25" s="15">
        <f>D13</f>
        <v>486</v>
      </c>
      <c r="X25" s="15">
        <f>E13</f>
        <v>382</v>
      </c>
      <c r="Y25" s="18">
        <f>AVERAGE(W25:X25)</f>
        <v>434</v>
      </c>
      <c r="Z25" s="17">
        <f t="shared" ref="Z25:Z32" si="1">Y25/$R$33</f>
        <v>1.2897473997028233</v>
      </c>
      <c r="AA25" s="16">
        <f>STDEV(W25:X25)</f>
        <v>73.53910524340094</v>
      </c>
      <c r="AB25" s="16">
        <f xml:space="preserve"> AA25/Y25*100</f>
        <v>16.944494295714502</v>
      </c>
      <c r="AD25" s="15">
        <f>F13</f>
        <v>542</v>
      </c>
      <c r="AE25" s="15">
        <f>G13</f>
        <v>508</v>
      </c>
      <c r="AF25" s="18">
        <f>AVERAGE(AD25:AE25)</f>
        <v>525</v>
      </c>
      <c r="AG25" s="17">
        <f t="shared" ref="AG25:AG32" si="2">AF25/$R$33</f>
        <v>1.5601783060921248</v>
      </c>
      <c r="AH25" s="16">
        <f>STDEV(AD25:AE25)</f>
        <v>24.041630560342615</v>
      </c>
      <c r="AI25" s="16">
        <f xml:space="preserve"> AH25/AF25*100</f>
        <v>4.5793582019700221</v>
      </c>
      <c r="AK25" s="15">
        <f>H13</f>
        <v>378</v>
      </c>
      <c r="AL25" s="15">
        <f>I13</f>
        <v>267</v>
      </c>
      <c r="AM25" s="18">
        <f>AVERAGE(AK25:AL25)</f>
        <v>322.5</v>
      </c>
      <c r="AN25" s="17">
        <f>AM25/$R$33</f>
        <v>0.95839524517087671</v>
      </c>
      <c r="AO25" s="16">
        <f>STDEV(AK25:AL25)</f>
        <v>78.48885271170677</v>
      </c>
      <c r="AP25" s="16">
        <f xml:space="preserve"> AO25/AM25*100</f>
        <v>24.337628747816055</v>
      </c>
    </row>
    <row r="26" spans="1:42" x14ac:dyDescent="0.25">
      <c r="A26" s="40" t="s">
        <v>11</v>
      </c>
      <c r="B26" s="100" t="s">
        <v>63</v>
      </c>
      <c r="C26" s="100"/>
      <c r="D26" s="100"/>
      <c r="E26" s="100"/>
      <c r="F26" s="100"/>
      <c r="G26" s="100"/>
      <c r="H26" s="100"/>
      <c r="I26" s="100"/>
      <c r="J26" s="105"/>
      <c r="K26" s="105"/>
      <c r="L26" s="12"/>
      <c r="M26" s="13"/>
      <c r="O26" s="19" t="str">
        <f t="shared" ref="O26:O32" si="3">B26</f>
        <v>CRD 169</v>
      </c>
      <c r="P26" s="15">
        <f t="shared" ref="P26:Q32" si="4">B14</f>
        <v>319</v>
      </c>
      <c r="Q26" s="15">
        <f t="shared" si="4"/>
        <v>337</v>
      </c>
      <c r="R26" s="18">
        <f t="shared" ref="R26:R34" si="5">AVERAGE(P26:Q26)</f>
        <v>328</v>
      </c>
      <c r="S26" s="17">
        <f t="shared" si="0"/>
        <v>0.97473997028231796</v>
      </c>
      <c r="T26" s="16">
        <f t="shared" ref="T26:T34" si="6">STDEV(P26:Q26)</f>
        <v>12.727922061357855</v>
      </c>
      <c r="U26" s="16">
        <f xml:space="preserve"> T26/R26*100</f>
        <v>3.8804640430969068</v>
      </c>
      <c r="W26" s="15">
        <f t="shared" ref="W26:X32" si="7">D14</f>
        <v>311</v>
      </c>
      <c r="X26" s="15">
        <f t="shared" si="7"/>
        <v>314</v>
      </c>
      <c r="Y26" s="18">
        <f t="shared" ref="Y26:Y31" si="8">AVERAGE(W26:X26)</f>
        <v>312.5</v>
      </c>
      <c r="Z26" s="17">
        <f t="shared" si="1"/>
        <v>0.92867756315007433</v>
      </c>
      <c r="AA26" s="16">
        <f t="shared" ref="AA26:AA32" si="9">STDEV(W26:X26)</f>
        <v>2.1213203435596424</v>
      </c>
      <c r="AB26" s="16">
        <f xml:space="preserve"> AA26/Y26*100</f>
        <v>0.67882250993908555</v>
      </c>
      <c r="AD26" s="15">
        <f t="shared" ref="AD26:AE31" si="10">F14</f>
        <v>272</v>
      </c>
      <c r="AE26" s="15">
        <f t="shared" si="10"/>
        <v>262</v>
      </c>
      <c r="AF26" s="18">
        <f t="shared" ref="AF26:AF32" si="11">AVERAGE(AD26:AE26)</f>
        <v>267</v>
      </c>
      <c r="AG26" s="17">
        <f t="shared" si="2"/>
        <v>0.79346210995542343</v>
      </c>
      <c r="AH26" s="16">
        <f t="shared" ref="AH26:AH32" si="12">STDEV(AD26:AE26)</f>
        <v>7.0710678118654755</v>
      </c>
      <c r="AI26" s="16">
        <f xml:space="preserve"> AH26/AF26*100</f>
        <v>2.6483400044439982</v>
      </c>
      <c r="AK26" s="15">
        <f t="shared" ref="AK26:AL32" si="13">H14</f>
        <v>254</v>
      </c>
      <c r="AL26" s="15">
        <f t="shared" si="13"/>
        <v>273</v>
      </c>
      <c r="AM26" s="18">
        <f t="shared" ref="AM26:AM32" si="14">AVERAGE(AK26:AL26)</f>
        <v>263.5</v>
      </c>
      <c r="AN26" s="17">
        <f t="shared" ref="AN26:AN32" si="15">AM26/$R$33</f>
        <v>0.78306092124814264</v>
      </c>
      <c r="AO26" s="16">
        <f t="shared" ref="AO26:AO32" si="16">STDEV(AK26:AL26)</f>
        <v>13.435028842544403</v>
      </c>
      <c r="AP26" s="16">
        <f t="shared" ref="AP26:AP32" si="17" xml:space="preserve"> AO26/AM26*100</f>
        <v>5.0986826726923731</v>
      </c>
    </row>
    <row r="27" spans="1:42" x14ac:dyDescent="0.25">
      <c r="A27" s="40" t="s">
        <v>12</v>
      </c>
      <c r="B27" s="100" t="s">
        <v>64</v>
      </c>
      <c r="C27" s="100"/>
      <c r="D27" s="100"/>
      <c r="E27" s="100"/>
      <c r="F27" s="100"/>
      <c r="G27" s="100"/>
      <c r="H27" s="100"/>
      <c r="I27" s="100"/>
      <c r="J27" s="105"/>
      <c r="K27" s="105"/>
      <c r="L27" s="13"/>
      <c r="M27" s="29"/>
      <c r="O27" s="19" t="str">
        <f t="shared" si="3"/>
        <v>CRD 170</v>
      </c>
      <c r="P27" s="15">
        <f t="shared" si="4"/>
        <v>4903</v>
      </c>
      <c r="Q27" s="15">
        <f t="shared" si="4"/>
        <v>9704</v>
      </c>
      <c r="R27" s="18">
        <f t="shared" si="5"/>
        <v>7303.5</v>
      </c>
      <c r="S27" s="17">
        <f t="shared" si="0"/>
        <v>21.704309063893017</v>
      </c>
      <c r="T27" s="16">
        <f t="shared" si="6"/>
        <v>3394.8196564766145</v>
      </c>
      <c r="U27" s="16">
        <f t="shared" ref="U27:U34" si="18" xml:space="preserve"> T27/R27*100</f>
        <v>46.482092920881968</v>
      </c>
      <c r="W27" s="15">
        <f t="shared" si="7"/>
        <v>734</v>
      </c>
      <c r="X27" s="15">
        <f t="shared" si="7"/>
        <v>727</v>
      </c>
      <c r="Y27" s="18">
        <f t="shared" si="8"/>
        <v>730.5</v>
      </c>
      <c r="Z27" s="17">
        <f t="shared" si="1"/>
        <v>2.1708766716196135</v>
      </c>
      <c r="AA27" s="16">
        <f t="shared" si="9"/>
        <v>4.9497474683058327</v>
      </c>
      <c r="AB27" s="16">
        <f t="shared" ref="AB27:AB32" si="19" xml:space="preserve"> AA27/Y27*100</f>
        <v>0.67758350011031243</v>
      </c>
      <c r="AD27" s="15">
        <f t="shared" si="10"/>
        <v>629</v>
      </c>
      <c r="AE27" s="15">
        <f t="shared" si="10"/>
        <v>563</v>
      </c>
      <c r="AF27" s="18">
        <f t="shared" si="11"/>
        <v>596</v>
      </c>
      <c r="AG27" s="17">
        <f t="shared" si="2"/>
        <v>1.7711738484398216</v>
      </c>
      <c r="AH27" s="16">
        <f t="shared" si="12"/>
        <v>46.669047558312137</v>
      </c>
      <c r="AI27" s="16">
        <f t="shared" ref="AI27:AI32" si="20" xml:space="preserve"> AH27/AF27*100</f>
        <v>7.8303771070993529</v>
      </c>
      <c r="AK27" s="15">
        <f t="shared" si="13"/>
        <v>523</v>
      </c>
      <c r="AL27" s="15">
        <f t="shared" si="13"/>
        <v>475</v>
      </c>
      <c r="AM27" s="18">
        <f t="shared" si="14"/>
        <v>499</v>
      </c>
      <c r="AN27" s="17">
        <f t="shared" si="15"/>
        <v>1.4829123328380387</v>
      </c>
      <c r="AO27" s="16">
        <f t="shared" si="16"/>
        <v>33.941125496954278</v>
      </c>
      <c r="AP27" s="16">
        <f t="shared" si="17"/>
        <v>6.8018287569046656</v>
      </c>
    </row>
    <row r="28" spans="1:42" x14ac:dyDescent="0.25">
      <c r="A28" s="40" t="s">
        <v>13</v>
      </c>
      <c r="B28" s="100" t="s">
        <v>65</v>
      </c>
      <c r="C28" s="100"/>
      <c r="D28" s="100"/>
      <c r="E28" s="100"/>
      <c r="F28" s="100"/>
      <c r="G28" s="100"/>
      <c r="H28" s="100"/>
      <c r="I28" s="100"/>
      <c r="J28" s="29"/>
      <c r="K28" s="29"/>
      <c r="L28" s="29"/>
      <c r="M28" s="29"/>
      <c r="O28" s="19" t="str">
        <f t="shared" si="3"/>
        <v>CRD 171</v>
      </c>
      <c r="P28" s="15">
        <f t="shared" si="4"/>
        <v>2813</v>
      </c>
      <c r="Q28" s="15">
        <f t="shared" si="4"/>
        <v>4568</v>
      </c>
      <c r="R28" s="18">
        <f t="shared" si="5"/>
        <v>3690.5</v>
      </c>
      <c r="S28" s="17">
        <f t="shared" si="0"/>
        <v>10.967310549777118</v>
      </c>
      <c r="T28" s="16">
        <f t="shared" si="6"/>
        <v>1240.9724009823908</v>
      </c>
      <c r="U28" s="16">
        <f t="shared" si="18"/>
        <v>33.626131987058415</v>
      </c>
      <c r="W28" s="15">
        <f t="shared" si="7"/>
        <v>616</v>
      </c>
      <c r="X28" s="15">
        <f t="shared" si="7"/>
        <v>598</v>
      </c>
      <c r="Y28" s="18">
        <f t="shared" si="8"/>
        <v>607</v>
      </c>
      <c r="Z28" s="17">
        <f t="shared" si="1"/>
        <v>1.8038632986627043</v>
      </c>
      <c r="AA28" s="16">
        <f t="shared" si="9"/>
        <v>12.727922061357855</v>
      </c>
      <c r="AB28" s="16">
        <f t="shared" si="19"/>
        <v>2.0968570117558247</v>
      </c>
      <c r="AD28" s="15">
        <f t="shared" si="10"/>
        <v>649</v>
      </c>
      <c r="AE28" s="15">
        <f t="shared" si="10"/>
        <v>456</v>
      </c>
      <c r="AF28" s="18">
        <f t="shared" si="11"/>
        <v>552.5</v>
      </c>
      <c r="AG28" s="17">
        <f t="shared" si="2"/>
        <v>1.6419019316493313</v>
      </c>
      <c r="AH28" s="16">
        <f t="shared" si="12"/>
        <v>136.47160876900367</v>
      </c>
      <c r="AI28" s="16">
        <f t="shared" si="20"/>
        <v>24.700743668597948</v>
      </c>
      <c r="AK28" s="15">
        <f t="shared" si="13"/>
        <v>549</v>
      </c>
      <c r="AL28" s="15">
        <f t="shared" si="13"/>
        <v>349</v>
      </c>
      <c r="AM28" s="18">
        <f t="shared" si="14"/>
        <v>449</v>
      </c>
      <c r="AN28" s="17">
        <f t="shared" si="15"/>
        <v>1.3343239227340267</v>
      </c>
      <c r="AO28" s="16">
        <f t="shared" si="16"/>
        <v>141.42135623730951</v>
      </c>
      <c r="AP28" s="16">
        <f t="shared" si="17"/>
        <v>31.496961300068932</v>
      </c>
    </row>
    <row r="29" spans="1:42" x14ac:dyDescent="0.25">
      <c r="A29" s="40" t="s">
        <v>14</v>
      </c>
      <c r="B29" s="100" t="s">
        <v>66</v>
      </c>
      <c r="C29" s="100"/>
      <c r="D29" s="100"/>
      <c r="E29" s="100"/>
      <c r="F29" s="100"/>
      <c r="G29" s="100"/>
      <c r="H29" s="100"/>
      <c r="I29" s="100"/>
      <c r="J29" s="29"/>
      <c r="K29" s="29"/>
      <c r="L29" s="29"/>
      <c r="M29" s="29"/>
      <c r="O29" s="19" t="str">
        <f t="shared" si="3"/>
        <v>CRD 172</v>
      </c>
      <c r="P29" s="15">
        <f t="shared" si="4"/>
        <v>457</v>
      </c>
      <c r="Q29" s="15">
        <f t="shared" si="4"/>
        <v>645</v>
      </c>
      <c r="R29" s="18">
        <f t="shared" si="5"/>
        <v>551</v>
      </c>
      <c r="S29" s="17">
        <f t="shared" si="0"/>
        <v>1.637444279346211</v>
      </c>
      <c r="T29" s="16">
        <f t="shared" si="6"/>
        <v>132.93607486307093</v>
      </c>
      <c r="U29" s="16">
        <f t="shared" si="18"/>
        <v>24.126329376237919</v>
      </c>
      <c r="W29" s="15">
        <f>D17</f>
        <v>412</v>
      </c>
      <c r="X29" s="15">
        <f>E17</f>
        <v>890</v>
      </c>
      <c r="Y29" s="18">
        <f>AVERAGE(W29:X29)</f>
        <v>651</v>
      </c>
      <c r="Z29" s="17">
        <f t="shared" si="1"/>
        <v>1.9346210995542348</v>
      </c>
      <c r="AA29" s="16">
        <f t="shared" si="9"/>
        <v>337.99704140716972</v>
      </c>
      <c r="AB29" s="16">
        <f t="shared" si="19"/>
        <v>51.919668418920082</v>
      </c>
      <c r="AD29" s="15">
        <f t="shared" si="10"/>
        <v>401</v>
      </c>
      <c r="AE29" s="15">
        <f t="shared" si="10"/>
        <v>425</v>
      </c>
      <c r="AF29" s="18">
        <f t="shared" si="11"/>
        <v>413</v>
      </c>
      <c r="AG29" s="17">
        <f t="shared" si="2"/>
        <v>1.2273402674591383</v>
      </c>
      <c r="AH29" s="16">
        <f t="shared" si="12"/>
        <v>16.970562748477139</v>
      </c>
      <c r="AI29" s="16">
        <f t="shared" si="20"/>
        <v>4.1090950964835686</v>
      </c>
      <c r="AK29" s="15">
        <f t="shared" si="13"/>
        <v>458</v>
      </c>
      <c r="AL29" s="15">
        <f t="shared" si="13"/>
        <v>736</v>
      </c>
      <c r="AM29" s="18">
        <f t="shared" si="14"/>
        <v>597</v>
      </c>
      <c r="AN29" s="17">
        <f t="shared" si="15"/>
        <v>1.7741456166419018</v>
      </c>
      <c r="AO29" s="16">
        <f t="shared" si="16"/>
        <v>196.57568516986021</v>
      </c>
      <c r="AP29" s="16">
        <f t="shared" si="17"/>
        <v>32.927250447212764</v>
      </c>
    </row>
    <row r="30" spans="1:42" x14ac:dyDescent="0.25">
      <c r="A30" s="40" t="s">
        <v>15</v>
      </c>
      <c r="B30" s="100" t="s">
        <v>67</v>
      </c>
      <c r="C30" s="100"/>
      <c r="D30" s="100"/>
      <c r="E30" s="100"/>
      <c r="F30" s="100"/>
      <c r="G30" s="100"/>
      <c r="H30" s="100"/>
      <c r="I30" s="100"/>
      <c r="J30" s="29"/>
      <c r="K30" s="29"/>
      <c r="L30" s="29"/>
      <c r="M30" s="29"/>
      <c r="O30" s="19" t="str">
        <f t="shared" si="3"/>
        <v>CRD 173</v>
      </c>
      <c r="P30" s="15">
        <f t="shared" si="4"/>
        <v>10457</v>
      </c>
      <c r="Q30" s="15">
        <f t="shared" si="4"/>
        <v>8679</v>
      </c>
      <c r="R30" s="18">
        <f t="shared" si="5"/>
        <v>9568</v>
      </c>
      <c r="S30" s="17">
        <f t="shared" si="0"/>
        <v>28.433878157503713</v>
      </c>
      <c r="T30" s="16">
        <f t="shared" si="6"/>
        <v>1257.2358569496814</v>
      </c>
      <c r="U30" s="16">
        <f t="shared" si="18"/>
        <v>13.140006866112891</v>
      </c>
      <c r="W30" s="15">
        <f t="shared" si="7"/>
        <v>2022</v>
      </c>
      <c r="X30" s="15">
        <f t="shared" si="7"/>
        <v>2198</v>
      </c>
      <c r="Y30" s="18">
        <f t="shared" si="8"/>
        <v>2110</v>
      </c>
      <c r="Z30" s="17">
        <f t="shared" si="1"/>
        <v>6.2704309063893016</v>
      </c>
      <c r="AA30" s="16">
        <f t="shared" si="9"/>
        <v>124.45079348883236</v>
      </c>
      <c r="AB30" s="16">
        <f t="shared" si="19"/>
        <v>5.8981418715086429</v>
      </c>
      <c r="AD30" s="15">
        <f t="shared" si="10"/>
        <v>836</v>
      </c>
      <c r="AE30" s="15">
        <f t="shared" si="10"/>
        <v>847</v>
      </c>
      <c r="AF30" s="18">
        <f t="shared" si="11"/>
        <v>841.5</v>
      </c>
      <c r="AG30" s="17">
        <f t="shared" si="2"/>
        <v>2.5007429420505201</v>
      </c>
      <c r="AH30" s="16">
        <f t="shared" si="12"/>
        <v>7.7781745930520225</v>
      </c>
      <c r="AI30" s="16">
        <f t="shared" si="20"/>
        <v>0.92432258978633663</v>
      </c>
      <c r="AK30" s="15">
        <f t="shared" si="13"/>
        <v>610</v>
      </c>
      <c r="AL30" s="15">
        <f t="shared" si="13"/>
        <v>565</v>
      </c>
      <c r="AM30" s="18">
        <f t="shared" si="14"/>
        <v>587.5</v>
      </c>
      <c r="AN30" s="17">
        <f t="shared" si="15"/>
        <v>1.7459138187221397</v>
      </c>
      <c r="AO30" s="16">
        <f t="shared" si="16"/>
        <v>31.81980515339464</v>
      </c>
      <c r="AP30" s="16">
        <f t="shared" si="17"/>
        <v>5.4161370473863224</v>
      </c>
    </row>
    <row r="31" spans="1:42" x14ac:dyDescent="0.25">
      <c r="A31" s="40" t="s">
        <v>16</v>
      </c>
      <c r="B31" s="100" t="s">
        <v>68</v>
      </c>
      <c r="C31" s="100"/>
      <c r="D31" s="100"/>
      <c r="E31" s="100"/>
      <c r="F31" s="100"/>
      <c r="G31" s="100"/>
      <c r="H31" s="100"/>
      <c r="I31" s="100"/>
      <c r="J31" s="29"/>
      <c r="K31" s="29"/>
      <c r="L31" s="29"/>
      <c r="M31" s="29"/>
      <c r="O31" s="19" t="str">
        <f t="shared" si="3"/>
        <v>CRD 174</v>
      </c>
      <c r="P31" s="15">
        <f t="shared" si="4"/>
        <v>5635</v>
      </c>
      <c r="Q31" s="15">
        <f t="shared" si="4"/>
        <v>7131</v>
      </c>
      <c r="R31" s="18">
        <f t="shared" si="5"/>
        <v>6383</v>
      </c>
      <c r="S31" s="17">
        <f t="shared" si="0"/>
        <v>18.968796433878158</v>
      </c>
      <c r="T31" s="16">
        <f t="shared" si="6"/>
        <v>1057.831744655075</v>
      </c>
      <c r="U31" s="16">
        <f t="shared" si="18"/>
        <v>16.572642090789206</v>
      </c>
      <c r="W31" s="15">
        <f t="shared" si="7"/>
        <v>831</v>
      </c>
      <c r="X31" s="15">
        <f>E19</f>
        <v>735</v>
      </c>
      <c r="Y31" s="18">
        <f t="shared" si="8"/>
        <v>783</v>
      </c>
      <c r="Z31" s="17">
        <f t="shared" si="1"/>
        <v>2.3268945022288263</v>
      </c>
      <c r="AA31" s="16">
        <f t="shared" si="9"/>
        <v>67.882250993908556</v>
      </c>
      <c r="AB31" s="16">
        <f t="shared" si="19"/>
        <v>8.6695084283408121</v>
      </c>
      <c r="AD31" s="15">
        <f t="shared" si="10"/>
        <v>560</v>
      </c>
      <c r="AE31" s="15">
        <f t="shared" si="10"/>
        <v>575</v>
      </c>
      <c r="AF31" s="18">
        <f t="shared" si="11"/>
        <v>567.5</v>
      </c>
      <c r="AG31" s="17">
        <f t="shared" si="2"/>
        <v>1.6864784546805349</v>
      </c>
      <c r="AH31" s="16">
        <f t="shared" si="12"/>
        <v>10.606601717798213</v>
      </c>
      <c r="AI31" s="16">
        <f t="shared" si="20"/>
        <v>1.8690047079820642</v>
      </c>
      <c r="AK31" s="15">
        <f t="shared" si="13"/>
        <v>361</v>
      </c>
      <c r="AL31" s="15">
        <f t="shared" si="13"/>
        <v>444</v>
      </c>
      <c r="AM31" s="18">
        <f t="shared" si="14"/>
        <v>402.5</v>
      </c>
      <c r="AN31" s="17">
        <f t="shared" si="15"/>
        <v>1.1961367013372957</v>
      </c>
      <c r="AO31" s="16">
        <f t="shared" si="16"/>
        <v>58.689862838483442</v>
      </c>
      <c r="AP31" s="16">
        <f t="shared" si="17"/>
        <v>14.581332382231912</v>
      </c>
    </row>
    <row r="32" spans="1:42" x14ac:dyDescent="0.25">
      <c r="A32" s="40" t="s">
        <v>17</v>
      </c>
      <c r="B32" s="100" t="s">
        <v>69</v>
      </c>
      <c r="C32" s="100"/>
      <c r="D32" s="100"/>
      <c r="E32" s="100"/>
      <c r="F32" s="100"/>
      <c r="G32" s="100"/>
      <c r="H32" s="100"/>
      <c r="I32" s="100"/>
      <c r="J32" s="15"/>
      <c r="K32" s="15"/>
      <c r="L32" s="15"/>
      <c r="M32" s="15"/>
      <c r="O32" s="19" t="str">
        <f t="shared" si="3"/>
        <v>CRD 175</v>
      </c>
      <c r="P32" s="15">
        <f t="shared" si="4"/>
        <v>3239</v>
      </c>
      <c r="Q32" s="15">
        <f t="shared" si="4"/>
        <v>4606</v>
      </c>
      <c r="R32" s="18">
        <f t="shared" si="5"/>
        <v>3922.5</v>
      </c>
      <c r="S32" s="17">
        <f t="shared" si="0"/>
        <v>11.656760772659732</v>
      </c>
      <c r="T32" s="16">
        <f t="shared" si="6"/>
        <v>966.61496988201043</v>
      </c>
      <c r="U32" s="16">
        <f t="shared" si="18"/>
        <v>24.642829060089493</v>
      </c>
      <c r="W32" s="15">
        <f t="shared" si="7"/>
        <v>812</v>
      </c>
      <c r="X32" s="15">
        <f t="shared" si="7"/>
        <v>661</v>
      </c>
      <c r="Y32" s="18">
        <f>AVERAGE(W32:X32)</f>
        <v>736.5</v>
      </c>
      <c r="Z32" s="17">
        <f t="shared" si="1"/>
        <v>2.1887072808320953</v>
      </c>
      <c r="AA32" s="16">
        <f t="shared" si="9"/>
        <v>106.77312395916867</v>
      </c>
      <c r="AB32" s="16">
        <f t="shared" si="19"/>
        <v>14.497369173003213</v>
      </c>
      <c r="AD32" s="15">
        <f>F20</f>
        <v>426</v>
      </c>
      <c r="AE32" s="15">
        <f>G20</f>
        <v>637</v>
      </c>
      <c r="AF32" s="18">
        <f t="shared" si="11"/>
        <v>531.5</v>
      </c>
      <c r="AG32" s="17">
        <f t="shared" si="2"/>
        <v>1.5794947994056463</v>
      </c>
      <c r="AH32" s="16">
        <f t="shared" si="12"/>
        <v>149.19953083036154</v>
      </c>
      <c r="AI32" s="16">
        <f t="shared" si="20"/>
        <v>28.071407493953256</v>
      </c>
      <c r="AK32" s="15">
        <f t="shared" si="13"/>
        <v>383</v>
      </c>
      <c r="AL32" s="15">
        <f t="shared" si="13"/>
        <v>302</v>
      </c>
      <c r="AM32" s="18">
        <f t="shared" si="14"/>
        <v>342.5</v>
      </c>
      <c r="AN32" s="17">
        <f t="shared" si="15"/>
        <v>1.0178306092124814</v>
      </c>
      <c r="AO32" s="16">
        <f t="shared" si="16"/>
        <v>57.27564927611035</v>
      </c>
      <c r="AP32" s="16">
        <f t="shared" si="17"/>
        <v>16.722817306893532</v>
      </c>
    </row>
    <row r="33" spans="15:42" x14ac:dyDescent="0.25">
      <c r="O33" s="19" t="str">
        <f>J25</f>
        <v>1% DMSO</v>
      </c>
      <c r="P33" s="15">
        <f>J13</f>
        <v>321</v>
      </c>
      <c r="Q33" s="15">
        <f>J14</f>
        <v>352</v>
      </c>
      <c r="R33" s="18">
        <f>AVERAGE(P33:Q33)</f>
        <v>336.5</v>
      </c>
      <c r="S33" s="17">
        <f t="shared" si="0"/>
        <v>1</v>
      </c>
      <c r="T33" s="16">
        <f t="shared" si="6"/>
        <v>21.920310216782973</v>
      </c>
      <c r="U33" s="16">
        <f t="shared" si="18"/>
        <v>6.5142080881970195</v>
      </c>
      <c r="W33" s="15"/>
      <c r="X33" s="15"/>
      <c r="Y33" s="15"/>
      <c r="Z33" s="17"/>
      <c r="AA33" s="16"/>
      <c r="AB33" s="16"/>
      <c r="AD33" s="15"/>
      <c r="AE33" s="15"/>
      <c r="AF33" s="15"/>
      <c r="AG33" s="16"/>
      <c r="AH33" s="16"/>
      <c r="AI33" s="16"/>
      <c r="AK33" s="15"/>
      <c r="AL33" s="15"/>
      <c r="AM33" s="15"/>
      <c r="AN33" s="16"/>
      <c r="AO33" s="16"/>
      <c r="AP33" s="16"/>
    </row>
    <row r="34" spans="15:42" x14ac:dyDescent="0.25">
      <c r="O34" s="19" t="str">
        <f>K25</f>
        <v>Buffer</v>
      </c>
      <c r="P34" s="15">
        <f>K13</f>
        <v>217</v>
      </c>
      <c r="Q34" s="15">
        <f>K14</f>
        <v>317</v>
      </c>
      <c r="R34" s="18">
        <f t="shared" si="5"/>
        <v>267</v>
      </c>
      <c r="S34" s="17">
        <f t="shared" si="0"/>
        <v>0.79346210995542343</v>
      </c>
      <c r="T34" s="16">
        <f t="shared" si="6"/>
        <v>70.710678118654755</v>
      </c>
      <c r="U34" s="16">
        <f t="shared" si="18"/>
        <v>26.483400044439982</v>
      </c>
      <c r="W34" s="15"/>
      <c r="X34" s="15"/>
      <c r="Y34" s="15"/>
      <c r="Z34" s="16"/>
      <c r="AA34" s="16"/>
      <c r="AB34" s="16"/>
      <c r="AD34" s="15"/>
      <c r="AE34" s="15"/>
      <c r="AF34" s="15"/>
      <c r="AG34" s="16"/>
      <c r="AH34" s="16"/>
      <c r="AI34" s="16"/>
      <c r="AK34" s="15"/>
      <c r="AL34" s="15"/>
      <c r="AM34" s="15"/>
      <c r="AN34" s="16"/>
      <c r="AO34" s="16"/>
      <c r="AP34" s="16"/>
    </row>
    <row r="35" spans="15:42" x14ac:dyDescent="0.25">
      <c r="U35" s="14"/>
    </row>
  </sheetData>
  <mergeCells count="18">
    <mergeCell ref="AD23:AI23"/>
    <mergeCell ref="AK23:AP23"/>
    <mergeCell ref="B25:I25"/>
    <mergeCell ref="J25:J27"/>
    <mergeCell ref="K25:K27"/>
    <mergeCell ref="B26:I26"/>
    <mergeCell ref="B27:I27"/>
    <mergeCell ref="B23:C23"/>
    <mergeCell ref="D23:E23"/>
    <mergeCell ref="F23:G23"/>
    <mergeCell ref="H23:I23"/>
    <mergeCell ref="P23:U23"/>
    <mergeCell ref="W23:AB23"/>
    <mergeCell ref="B28:I28"/>
    <mergeCell ref="B29:I29"/>
    <mergeCell ref="B30:I30"/>
    <mergeCell ref="B31:I31"/>
    <mergeCell ref="B32:I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P35"/>
  <sheetViews>
    <sheetView tabSelected="1" topLeftCell="A9" workbookViewId="0">
      <selection activeCell="P18" sqref="P18"/>
    </sheetView>
  </sheetViews>
  <sheetFormatPr defaultRowHeight="15" x14ac:dyDescent="0.25"/>
  <cols>
    <col min="1" max="1" width="4.28515625" style="72" customWidth="1"/>
    <col min="2" max="14" width="9.140625" style="72"/>
    <col min="15" max="15" width="10.140625" style="72" bestFit="1" customWidth="1"/>
    <col min="16" max="19" width="9.140625" style="72"/>
    <col min="20" max="20" width="9.28515625" style="72" bestFit="1" customWidth="1"/>
    <col min="21" max="16384" width="9.140625" style="72"/>
  </cols>
  <sheetData>
    <row r="3" spans="1:13" x14ac:dyDescent="0.25">
      <c r="A3" s="76" t="s">
        <v>0</v>
      </c>
      <c r="B3" s="75"/>
      <c r="C3" s="75"/>
      <c r="D3" s="76" t="s">
        <v>1</v>
      </c>
      <c r="E3" s="75"/>
      <c r="F3" s="75"/>
      <c r="G3" s="75"/>
      <c r="H3" s="75"/>
      <c r="I3" s="75"/>
      <c r="J3" s="75"/>
      <c r="K3" s="76" t="s">
        <v>88</v>
      </c>
      <c r="L3" s="75"/>
      <c r="M3" s="75"/>
    </row>
    <row r="4" spans="1:13" x14ac:dyDescent="0.25">
      <c r="A4" s="76" t="s">
        <v>3</v>
      </c>
      <c r="B4" s="75"/>
      <c r="C4" s="75"/>
      <c r="D4" s="75"/>
      <c r="E4" s="75"/>
      <c r="F4" s="75"/>
      <c r="G4" s="75"/>
      <c r="H4" s="75"/>
      <c r="I4" s="76" t="s">
        <v>73</v>
      </c>
      <c r="J4" s="75"/>
      <c r="K4" s="76" t="s">
        <v>89</v>
      </c>
      <c r="L4" s="75"/>
      <c r="M4" s="75"/>
    </row>
    <row r="5" spans="1:13" x14ac:dyDescent="0.25">
      <c r="A5" s="76" t="s">
        <v>90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3" x14ac:dyDescent="0.25">
      <c r="A6" s="76" t="s">
        <v>70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3" x14ac:dyDescent="0.25">
      <c r="A7" s="76" t="s">
        <v>76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</row>
    <row r="8" spans="1:13" x14ac:dyDescent="0.25">
      <c r="A8" s="76" t="s">
        <v>8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</row>
    <row r="11" spans="1:13" x14ac:dyDescent="0.25">
      <c r="B11" s="72" t="s">
        <v>9</v>
      </c>
    </row>
    <row r="12" spans="1:13" x14ac:dyDescent="0.25">
      <c r="B12" s="74">
        <v>1</v>
      </c>
      <c r="C12" s="74">
        <v>2</v>
      </c>
      <c r="D12" s="74">
        <v>3</v>
      </c>
      <c r="E12" s="74">
        <v>4</v>
      </c>
      <c r="F12" s="74">
        <v>5</v>
      </c>
      <c r="G12" s="74">
        <v>6</v>
      </c>
      <c r="H12" s="74">
        <v>7</v>
      </c>
      <c r="I12" s="74">
        <v>8</v>
      </c>
      <c r="J12" s="74">
        <v>9</v>
      </c>
      <c r="K12" s="74">
        <v>10</v>
      </c>
      <c r="L12" s="74">
        <v>11</v>
      </c>
      <c r="M12" s="74">
        <v>12</v>
      </c>
    </row>
    <row r="13" spans="1:13" x14ac:dyDescent="0.25">
      <c r="A13" s="74" t="s">
        <v>10</v>
      </c>
      <c r="B13" s="79">
        <v>21728</v>
      </c>
      <c r="C13" s="80">
        <v>20443</v>
      </c>
      <c r="D13" s="80">
        <v>2537</v>
      </c>
      <c r="E13" s="80">
        <v>4813</v>
      </c>
      <c r="F13" s="80">
        <v>1466</v>
      </c>
      <c r="G13" s="80">
        <v>1867</v>
      </c>
      <c r="H13" s="80">
        <v>240</v>
      </c>
      <c r="I13" s="80">
        <v>257</v>
      </c>
      <c r="J13" s="80">
        <v>260</v>
      </c>
      <c r="K13" s="80">
        <v>177</v>
      </c>
      <c r="L13" s="80"/>
      <c r="M13" s="81"/>
    </row>
    <row r="14" spans="1:13" x14ac:dyDescent="0.25">
      <c r="A14" s="74" t="s">
        <v>11</v>
      </c>
      <c r="B14" s="82">
        <v>355</v>
      </c>
      <c r="C14" s="83">
        <v>571</v>
      </c>
      <c r="D14" s="83">
        <v>281</v>
      </c>
      <c r="E14" s="83">
        <v>352</v>
      </c>
      <c r="F14" s="83">
        <v>260</v>
      </c>
      <c r="G14" s="83">
        <v>262</v>
      </c>
      <c r="H14" s="83">
        <v>242</v>
      </c>
      <c r="I14" s="83">
        <v>231</v>
      </c>
      <c r="J14" s="83">
        <v>241</v>
      </c>
      <c r="K14" s="83">
        <v>305</v>
      </c>
      <c r="L14" s="83"/>
      <c r="M14" s="84"/>
    </row>
    <row r="15" spans="1:13" x14ac:dyDescent="0.25">
      <c r="A15" s="74" t="s">
        <v>12</v>
      </c>
      <c r="B15" s="82">
        <v>378</v>
      </c>
      <c r="C15" s="83">
        <v>532</v>
      </c>
      <c r="D15" s="83">
        <v>511</v>
      </c>
      <c r="E15" s="83">
        <v>504</v>
      </c>
      <c r="F15" s="83">
        <v>510</v>
      </c>
      <c r="G15" s="83">
        <v>474</v>
      </c>
      <c r="H15" s="83">
        <v>553</v>
      </c>
      <c r="I15" s="83">
        <v>418</v>
      </c>
      <c r="J15" s="83">
        <v>429</v>
      </c>
      <c r="K15" s="83">
        <v>386</v>
      </c>
      <c r="L15" s="83"/>
      <c r="M15" s="84"/>
    </row>
    <row r="16" spans="1:13" x14ac:dyDescent="0.25">
      <c r="A16" s="74" t="s">
        <v>13</v>
      </c>
      <c r="B16" s="82">
        <v>1459</v>
      </c>
      <c r="C16" s="83">
        <v>2443</v>
      </c>
      <c r="D16" s="83">
        <v>494</v>
      </c>
      <c r="E16" s="83">
        <v>414</v>
      </c>
      <c r="F16" s="83">
        <v>555</v>
      </c>
      <c r="G16" s="83">
        <v>311</v>
      </c>
      <c r="H16" s="83">
        <v>544</v>
      </c>
      <c r="I16" s="83">
        <v>270</v>
      </c>
      <c r="J16" s="83"/>
      <c r="K16" s="83"/>
      <c r="L16" s="83"/>
      <c r="M16" s="84"/>
    </row>
    <row r="17" spans="1:42" x14ac:dyDescent="0.25">
      <c r="A17" s="74" t="s">
        <v>14</v>
      </c>
      <c r="B17" s="82">
        <v>461</v>
      </c>
      <c r="C17" s="83">
        <v>707</v>
      </c>
      <c r="D17" s="83">
        <v>378</v>
      </c>
      <c r="E17" s="83">
        <v>365</v>
      </c>
      <c r="F17" s="83">
        <v>378</v>
      </c>
      <c r="G17" s="83">
        <v>361</v>
      </c>
      <c r="H17" s="83">
        <v>330</v>
      </c>
      <c r="I17" s="83">
        <v>672</v>
      </c>
      <c r="J17" s="83"/>
      <c r="K17" s="83"/>
      <c r="L17" s="83"/>
      <c r="M17" s="84"/>
    </row>
    <row r="18" spans="1:42" x14ac:dyDescent="0.25">
      <c r="A18" s="74" t="s">
        <v>15</v>
      </c>
      <c r="B18" s="82">
        <v>14293</v>
      </c>
      <c r="C18" s="83">
        <v>10917</v>
      </c>
      <c r="D18" s="83">
        <v>12718</v>
      </c>
      <c r="E18" s="83">
        <v>14424</v>
      </c>
      <c r="F18" s="83">
        <v>6577</v>
      </c>
      <c r="G18" s="83">
        <v>4066</v>
      </c>
      <c r="H18" s="83">
        <v>721</v>
      </c>
      <c r="I18" s="83">
        <v>657</v>
      </c>
      <c r="J18" s="83"/>
      <c r="K18" s="83"/>
      <c r="L18" s="83"/>
      <c r="M18" s="84"/>
    </row>
    <row r="19" spans="1:42" x14ac:dyDescent="0.25">
      <c r="A19" s="74" t="s">
        <v>16</v>
      </c>
      <c r="B19" s="82">
        <v>656</v>
      </c>
      <c r="C19" s="83">
        <v>2098</v>
      </c>
      <c r="D19" s="83">
        <v>631</v>
      </c>
      <c r="E19" s="83">
        <v>658</v>
      </c>
      <c r="F19" s="83">
        <v>421</v>
      </c>
      <c r="G19" s="83">
        <v>448</v>
      </c>
      <c r="H19" s="83">
        <v>380</v>
      </c>
      <c r="I19" s="83">
        <v>358</v>
      </c>
      <c r="J19" s="83"/>
      <c r="K19" s="83"/>
      <c r="L19" s="83"/>
      <c r="M19" s="84"/>
    </row>
    <row r="20" spans="1:42" x14ac:dyDescent="0.25">
      <c r="A20" s="74" t="s">
        <v>17</v>
      </c>
      <c r="B20" s="85">
        <v>13367</v>
      </c>
      <c r="C20" s="86">
        <v>12653</v>
      </c>
      <c r="D20" s="86">
        <v>2735</v>
      </c>
      <c r="E20" s="86">
        <v>1167</v>
      </c>
      <c r="F20" s="86">
        <v>531</v>
      </c>
      <c r="G20" s="86">
        <v>749</v>
      </c>
      <c r="H20" s="86">
        <v>361</v>
      </c>
      <c r="I20" s="86">
        <v>269</v>
      </c>
      <c r="J20" s="86"/>
      <c r="K20" s="86"/>
      <c r="L20" s="86"/>
      <c r="M20" s="87"/>
    </row>
    <row r="23" spans="1:42" x14ac:dyDescent="0.25">
      <c r="B23" s="100" t="s">
        <v>18</v>
      </c>
      <c r="C23" s="100"/>
      <c r="D23" s="100" t="s">
        <v>19</v>
      </c>
      <c r="E23" s="100"/>
      <c r="F23" s="100" t="s">
        <v>71</v>
      </c>
      <c r="G23" s="100"/>
      <c r="H23" s="100" t="s">
        <v>20</v>
      </c>
      <c r="I23" s="100"/>
      <c r="J23" s="50"/>
      <c r="K23" s="51"/>
      <c r="L23" s="51"/>
      <c r="M23" s="51"/>
      <c r="O23" s="19"/>
      <c r="P23" s="101" t="str">
        <f>B23</f>
        <v>50µM</v>
      </c>
      <c r="Q23" s="101"/>
      <c r="R23" s="101"/>
      <c r="S23" s="101"/>
      <c r="T23" s="101"/>
      <c r="U23" s="101"/>
      <c r="W23" s="101" t="str">
        <f>D23</f>
        <v>20µM</v>
      </c>
      <c r="X23" s="101"/>
      <c r="Y23" s="101"/>
      <c r="Z23" s="101"/>
      <c r="AA23" s="101"/>
      <c r="AB23" s="101"/>
      <c r="AD23" s="101" t="str">
        <f>F23</f>
        <v>10µM</v>
      </c>
      <c r="AE23" s="101"/>
      <c r="AF23" s="101"/>
      <c r="AG23" s="101"/>
      <c r="AH23" s="101"/>
      <c r="AI23" s="101"/>
      <c r="AK23" s="101" t="str">
        <f>H23</f>
        <v>2µM</v>
      </c>
      <c r="AL23" s="101"/>
      <c r="AM23" s="101"/>
      <c r="AN23" s="101"/>
      <c r="AO23" s="101"/>
      <c r="AP23" s="101"/>
    </row>
    <row r="24" spans="1:42" x14ac:dyDescent="0.25">
      <c r="B24" s="74">
        <v>1</v>
      </c>
      <c r="C24" s="74">
        <v>2</v>
      </c>
      <c r="D24" s="74">
        <v>3</v>
      </c>
      <c r="E24" s="74">
        <v>4</v>
      </c>
      <c r="F24" s="74">
        <v>5</v>
      </c>
      <c r="G24" s="74">
        <v>6</v>
      </c>
      <c r="H24" s="74">
        <v>7</v>
      </c>
      <c r="I24" s="74">
        <v>8</v>
      </c>
      <c r="J24" s="74">
        <v>9</v>
      </c>
      <c r="K24" s="74">
        <v>10</v>
      </c>
      <c r="L24" s="74">
        <v>11</v>
      </c>
      <c r="M24" s="74">
        <v>12</v>
      </c>
      <c r="O24" s="19"/>
      <c r="P24" s="19" t="s">
        <v>38</v>
      </c>
      <c r="Q24" s="19" t="s">
        <v>39</v>
      </c>
      <c r="R24" s="19" t="s">
        <v>40</v>
      </c>
      <c r="S24" s="19" t="s">
        <v>41</v>
      </c>
      <c r="T24" s="19" t="s">
        <v>42</v>
      </c>
      <c r="U24" s="19" t="s">
        <v>43</v>
      </c>
      <c r="W24" s="19" t="s">
        <v>38</v>
      </c>
      <c r="X24" s="19" t="s">
        <v>39</v>
      </c>
      <c r="Y24" s="19" t="s">
        <v>40</v>
      </c>
      <c r="Z24" s="19" t="s">
        <v>41</v>
      </c>
      <c r="AA24" s="19" t="s">
        <v>42</v>
      </c>
      <c r="AB24" s="19" t="s">
        <v>43</v>
      </c>
      <c r="AD24" s="19" t="s">
        <v>38</v>
      </c>
      <c r="AE24" s="19" t="s">
        <v>39</v>
      </c>
      <c r="AF24" s="19" t="s">
        <v>40</v>
      </c>
      <c r="AG24" s="19" t="s">
        <v>41</v>
      </c>
      <c r="AH24" s="19" t="s">
        <v>42</v>
      </c>
      <c r="AI24" s="19" t="s">
        <v>43</v>
      </c>
      <c r="AK24" s="19" t="s">
        <v>38</v>
      </c>
      <c r="AL24" s="19" t="s">
        <v>39</v>
      </c>
      <c r="AM24" s="19" t="s">
        <v>40</v>
      </c>
      <c r="AN24" s="19" t="s">
        <v>41</v>
      </c>
      <c r="AO24" s="19" t="s">
        <v>42</v>
      </c>
      <c r="AP24" s="19" t="s">
        <v>43</v>
      </c>
    </row>
    <row r="25" spans="1:42" ht="15" customHeight="1" x14ac:dyDescent="0.25">
      <c r="A25" s="74" t="s">
        <v>10</v>
      </c>
      <c r="B25" s="100" t="s">
        <v>91</v>
      </c>
      <c r="C25" s="100"/>
      <c r="D25" s="100"/>
      <c r="E25" s="100"/>
      <c r="F25" s="100"/>
      <c r="G25" s="100"/>
      <c r="H25" s="100"/>
      <c r="I25" s="100"/>
      <c r="J25" s="105" t="s">
        <v>21</v>
      </c>
      <c r="K25" s="105" t="s">
        <v>22</v>
      </c>
      <c r="L25" s="12"/>
      <c r="M25" s="13"/>
      <c r="O25" s="19" t="str">
        <f>B25</f>
        <v>CRD 208</v>
      </c>
      <c r="P25" s="15">
        <f>B13</f>
        <v>21728</v>
      </c>
      <c r="Q25" s="15">
        <f>C13</f>
        <v>20443</v>
      </c>
      <c r="R25" s="18">
        <f>AVERAGE(P25:Q25)</f>
        <v>21085.5</v>
      </c>
      <c r="S25" s="17">
        <f t="shared" ref="S25:S34" si="0">R25/$R$33</f>
        <v>84.17365269461078</v>
      </c>
      <c r="T25" s="16">
        <f>STDEV(P25:Q25)</f>
        <v>908.63221382471352</v>
      </c>
      <c r="U25" s="16">
        <f xml:space="preserve"> T25/R25*100</f>
        <v>4.3092751598241135</v>
      </c>
      <c r="W25" s="15">
        <f>D13</f>
        <v>2537</v>
      </c>
      <c r="X25" s="15">
        <f>E13</f>
        <v>4813</v>
      </c>
      <c r="Y25" s="18">
        <f>AVERAGE(W25:X25)</f>
        <v>3675</v>
      </c>
      <c r="Z25" s="17">
        <f t="shared" ref="Z25:Z32" si="1">Y25/$R$33</f>
        <v>14.67065868263473</v>
      </c>
      <c r="AA25" s="16">
        <f>STDEV(W25:X25)</f>
        <v>1609.3750339805822</v>
      </c>
      <c r="AB25" s="16">
        <f xml:space="preserve"> AA25/Y25*100</f>
        <v>43.792517931444415</v>
      </c>
      <c r="AD25" s="15">
        <f>F13</f>
        <v>1466</v>
      </c>
      <c r="AE25" s="15">
        <f>G13</f>
        <v>1867</v>
      </c>
      <c r="AF25" s="18">
        <f>AVERAGE(AD25:AE25)</f>
        <v>1666.5</v>
      </c>
      <c r="AG25" s="17">
        <f t="shared" ref="AG25:AG32" si="2">AF25/$R$33</f>
        <v>6.6526946107784433</v>
      </c>
      <c r="AH25" s="16">
        <f>STDEV(AD25:AE25)</f>
        <v>283.54981925580557</v>
      </c>
      <c r="AI25" s="16">
        <f xml:space="preserve"> AH25/AF25*100</f>
        <v>17.014690624410775</v>
      </c>
      <c r="AK25" s="15">
        <f>H13</f>
        <v>240</v>
      </c>
      <c r="AL25" s="15">
        <f>I13</f>
        <v>257</v>
      </c>
      <c r="AM25" s="18">
        <f>AVERAGE(AK25:AL25)</f>
        <v>248.5</v>
      </c>
      <c r="AN25" s="17">
        <f>AM25/$R$33</f>
        <v>0.99201596806387227</v>
      </c>
      <c r="AO25" s="16">
        <f>STDEV(AK25:AL25)</f>
        <v>12.020815280171307</v>
      </c>
      <c r="AP25" s="16">
        <f xml:space="preserve"> AO25/AM25*100</f>
        <v>4.8373502133486141</v>
      </c>
    </row>
    <row r="26" spans="1:42" x14ac:dyDescent="0.25">
      <c r="A26" s="74" t="s">
        <v>11</v>
      </c>
      <c r="B26" s="100" t="s">
        <v>92</v>
      </c>
      <c r="C26" s="100"/>
      <c r="D26" s="100"/>
      <c r="E26" s="100"/>
      <c r="F26" s="100"/>
      <c r="G26" s="100"/>
      <c r="H26" s="100"/>
      <c r="I26" s="100"/>
      <c r="J26" s="105"/>
      <c r="K26" s="105"/>
      <c r="L26" s="12"/>
      <c r="M26" s="13"/>
      <c r="O26" s="19" t="str">
        <f t="shared" ref="O26:O32" si="3">B26</f>
        <v>CRD 209</v>
      </c>
      <c r="P26" s="15">
        <f t="shared" ref="P26:Q32" si="4">B14</f>
        <v>355</v>
      </c>
      <c r="Q26" s="15">
        <f t="shared" si="4"/>
        <v>571</v>
      </c>
      <c r="R26" s="18">
        <f t="shared" ref="R26:R34" si="5">AVERAGE(P26:Q26)</f>
        <v>463</v>
      </c>
      <c r="S26" s="17">
        <f t="shared" si="0"/>
        <v>1.8483033932135728</v>
      </c>
      <c r="T26" s="16">
        <f t="shared" ref="T26:T34" si="6">STDEV(P26:Q26)</f>
        <v>152.73506473629428</v>
      </c>
      <c r="U26" s="16">
        <f xml:space="preserve"> T26/R26*100</f>
        <v>32.988134932244982</v>
      </c>
      <c r="W26" s="15">
        <f t="shared" ref="W26:X32" si="7">D14</f>
        <v>281</v>
      </c>
      <c r="X26" s="15">
        <f t="shared" si="7"/>
        <v>352</v>
      </c>
      <c r="Y26" s="18">
        <f t="shared" ref="Y26:Y31" si="8">AVERAGE(W26:X26)</f>
        <v>316.5</v>
      </c>
      <c r="Z26" s="17">
        <f t="shared" si="1"/>
        <v>1.2634730538922156</v>
      </c>
      <c r="AA26" s="16">
        <f t="shared" ref="AA26:AA32" si="9">STDEV(W26:X26)</f>
        <v>50.204581464244875</v>
      </c>
      <c r="AB26" s="16">
        <f xml:space="preserve"> AA26/Y26*100</f>
        <v>15.86242700292097</v>
      </c>
      <c r="AD26" s="15">
        <f t="shared" ref="AD26:AE31" si="10">F14</f>
        <v>260</v>
      </c>
      <c r="AE26" s="15">
        <f t="shared" si="10"/>
        <v>262</v>
      </c>
      <c r="AF26" s="18">
        <f t="shared" ref="AF26:AF32" si="11">AVERAGE(AD26:AE26)</f>
        <v>261</v>
      </c>
      <c r="AG26" s="17">
        <f t="shared" si="2"/>
        <v>1.0419161676646707</v>
      </c>
      <c r="AH26" s="16">
        <f t="shared" ref="AH26:AH32" si="12">STDEV(AD26:AE26)</f>
        <v>1.4142135623730951</v>
      </c>
      <c r="AI26" s="16">
        <f xml:space="preserve"> AH26/AF26*100</f>
        <v>0.54184427677130087</v>
      </c>
      <c r="AK26" s="15">
        <f t="shared" ref="AK26:AL32" si="13">H14</f>
        <v>242</v>
      </c>
      <c r="AL26" s="15">
        <f t="shared" si="13"/>
        <v>231</v>
      </c>
      <c r="AM26" s="18">
        <f t="shared" ref="AM26:AM32" si="14">AVERAGE(AK26:AL26)</f>
        <v>236.5</v>
      </c>
      <c r="AN26" s="17">
        <f t="shared" ref="AN26:AN32" si="15">AM26/$R$33</f>
        <v>0.94411177644710575</v>
      </c>
      <c r="AO26" s="16">
        <f t="shared" ref="AO26:AO32" si="16">STDEV(AK26:AL26)</f>
        <v>7.7781745930520225</v>
      </c>
      <c r="AP26" s="16">
        <f t="shared" ref="AP26:AP32" si="17" xml:space="preserve"> AO26/AM26*100</f>
        <v>3.2888687497048723</v>
      </c>
    </row>
    <row r="27" spans="1:42" x14ac:dyDescent="0.25">
      <c r="A27" s="74" t="s">
        <v>12</v>
      </c>
      <c r="B27" s="100" t="s">
        <v>93</v>
      </c>
      <c r="C27" s="100"/>
      <c r="D27" s="100"/>
      <c r="E27" s="100"/>
      <c r="F27" s="100"/>
      <c r="G27" s="100"/>
      <c r="H27" s="100"/>
      <c r="I27" s="100"/>
      <c r="J27" s="105"/>
      <c r="K27" s="105"/>
      <c r="L27" s="13"/>
      <c r="M27" s="29"/>
      <c r="O27" s="19" t="str">
        <f t="shared" si="3"/>
        <v>CRD 210</v>
      </c>
      <c r="P27" s="15">
        <f t="shared" si="4"/>
        <v>378</v>
      </c>
      <c r="Q27" s="15">
        <f t="shared" si="4"/>
        <v>532</v>
      </c>
      <c r="R27" s="18">
        <f t="shared" si="5"/>
        <v>455</v>
      </c>
      <c r="S27" s="17">
        <f t="shared" si="0"/>
        <v>1.8163672654690619</v>
      </c>
      <c r="T27" s="16">
        <f t="shared" si="6"/>
        <v>108.89444430272832</v>
      </c>
      <c r="U27" s="16">
        <f t="shared" ref="U27:U34" si="18" xml:space="preserve"> T27/R27*100</f>
        <v>23.93284490169853</v>
      </c>
      <c r="W27" s="15">
        <f t="shared" si="7"/>
        <v>511</v>
      </c>
      <c r="X27" s="15">
        <f t="shared" si="7"/>
        <v>504</v>
      </c>
      <c r="Y27" s="18">
        <f t="shared" si="8"/>
        <v>507.5</v>
      </c>
      <c r="Z27" s="17">
        <f t="shared" si="1"/>
        <v>2.0259481037924152</v>
      </c>
      <c r="AA27" s="16">
        <f t="shared" si="9"/>
        <v>4.9497474683058327</v>
      </c>
      <c r="AB27" s="16">
        <f t="shared" ref="AB27:AB32" si="19" xml:space="preserve"> AA27/Y27*100</f>
        <v>0.97531969818834141</v>
      </c>
      <c r="AD27" s="15">
        <f t="shared" si="10"/>
        <v>510</v>
      </c>
      <c r="AE27" s="15">
        <f t="shared" si="10"/>
        <v>474</v>
      </c>
      <c r="AF27" s="18">
        <f t="shared" si="11"/>
        <v>492</v>
      </c>
      <c r="AG27" s="17">
        <f t="shared" si="2"/>
        <v>1.9640718562874251</v>
      </c>
      <c r="AH27" s="16">
        <f t="shared" si="12"/>
        <v>25.45584412271571</v>
      </c>
      <c r="AI27" s="16">
        <f t="shared" ref="AI27:AI32" si="20" xml:space="preserve"> AH27/AF27*100</f>
        <v>5.1739520574625431</v>
      </c>
      <c r="AK27" s="15">
        <f t="shared" si="13"/>
        <v>553</v>
      </c>
      <c r="AL27" s="15">
        <f t="shared" si="13"/>
        <v>418</v>
      </c>
      <c r="AM27" s="18">
        <f t="shared" si="14"/>
        <v>485.5</v>
      </c>
      <c r="AN27" s="17">
        <f t="shared" si="15"/>
        <v>1.9381237524950099</v>
      </c>
      <c r="AO27" s="16">
        <f t="shared" si="16"/>
        <v>95.459415460183919</v>
      </c>
      <c r="AP27" s="16">
        <f t="shared" si="17"/>
        <v>19.662083513941077</v>
      </c>
    </row>
    <row r="28" spans="1:42" x14ac:dyDescent="0.25">
      <c r="A28" s="74" t="s">
        <v>13</v>
      </c>
      <c r="B28" s="100" t="s">
        <v>94</v>
      </c>
      <c r="C28" s="100"/>
      <c r="D28" s="100"/>
      <c r="E28" s="100"/>
      <c r="F28" s="100"/>
      <c r="G28" s="100"/>
      <c r="H28" s="100"/>
      <c r="I28" s="100"/>
      <c r="J28" s="29"/>
      <c r="K28" s="29"/>
      <c r="L28" s="29"/>
      <c r="M28" s="29"/>
      <c r="O28" s="19" t="str">
        <f t="shared" si="3"/>
        <v>CRD 211</v>
      </c>
      <c r="P28" s="15">
        <f t="shared" si="4"/>
        <v>1459</v>
      </c>
      <c r="Q28" s="15">
        <f t="shared" si="4"/>
        <v>2443</v>
      </c>
      <c r="R28" s="18">
        <f t="shared" si="5"/>
        <v>1951</v>
      </c>
      <c r="S28" s="17">
        <f t="shared" si="0"/>
        <v>7.788423153692615</v>
      </c>
      <c r="T28" s="16">
        <f t="shared" si="6"/>
        <v>695.79307268756281</v>
      </c>
      <c r="U28" s="16">
        <f t="shared" si="18"/>
        <v>35.663407108537307</v>
      </c>
      <c r="W28" s="15">
        <f t="shared" si="7"/>
        <v>494</v>
      </c>
      <c r="X28" s="15">
        <f t="shared" si="7"/>
        <v>414</v>
      </c>
      <c r="Y28" s="18">
        <f t="shared" si="8"/>
        <v>454</v>
      </c>
      <c r="Z28" s="17">
        <f t="shared" si="1"/>
        <v>1.8123752495009979</v>
      </c>
      <c r="AA28" s="16">
        <f t="shared" si="9"/>
        <v>56.568542494923804</v>
      </c>
      <c r="AB28" s="16">
        <f t="shared" si="19"/>
        <v>12.460031386547094</v>
      </c>
      <c r="AD28" s="15">
        <f t="shared" si="10"/>
        <v>555</v>
      </c>
      <c r="AE28" s="15">
        <f t="shared" si="10"/>
        <v>311</v>
      </c>
      <c r="AF28" s="18">
        <f t="shared" si="11"/>
        <v>433</v>
      </c>
      <c r="AG28" s="17">
        <f t="shared" si="2"/>
        <v>1.7285429141716566</v>
      </c>
      <c r="AH28" s="16">
        <f t="shared" si="12"/>
        <v>172.5340546095176</v>
      </c>
      <c r="AI28" s="16">
        <f t="shared" si="20"/>
        <v>39.846201988341242</v>
      </c>
      <c r="AK28" s="15">
        <f t="shared" si="13"/>
        <v>544</v>
      </c>
      <c r="AL28" s="15">
        <f t="shared" si="13"/>
        <v>270</v>
      </c>
      <c r="AM28" s="18">
        <f t="shared" si="14"/>
        <v>407</v>
      </c>
      <c r="AN28" s="17">
        <f t="shared" si="15"/>
        <v>1.6247504990019961</v>
      </c>
      <c r="AO28" s="16">
        <f t="shared" si="16"/>
        <v>193.74725804511402</v>
      </c>
      <c r="AP28" s="16">
        <f t="shared" si="17"/>
        <v>47.60374890543342</v>
      </c>
    </row>
    <row r="29" spans="1:42" x14ac:dyDescent="0.25">
      <c r="A29" s="74" t="s">
        <v>14</v>
      </c>
      <c r="B29" s="100" t="s">
        <v>95</v>
      </c>
      <c r="C29" s="100"/>
      <c r="D29" s="100"/>
      <c r="E29" s="100"/>
      <c r="F29" s="100"/>
      <c r="G29" s="100"/>
      <c r="H29" s="100"/>
      <c r="I29" s="100"/>
      <c r="J29" s="29"/>
      <c r="K29" s="29"/>
      <c r="L29" s="29"/>
      <c r="M29" s="29"/>
      <c r="O29" s="19" t="str">
        <f t="shared" si="3"/>
        <v>CRD 212</v>
      </c>
      <c r="P29" s="15">
        <f t="shared" si="4"/>
        <v>461</v>
      </c>
      <c r="Q29" s="15">
        <f t="shared" si="4"/>
        <v>707</v>
      </c>
      <c r="R29" s="18">
        <f t="shared" si="5"/>
        <v>584</v>
      </c>
      <c r="S29" s="17">
        <f t="shared" si="0"/>
        <v>2.3313373253493013</v>
      </c>
      <c r="T29" s="16">
        <f t="shared" si="6"/>
        <v>173.9482681718907</v>
      </c>
      <c r="U29" s="16">
        <f t="shared" si="18"/>
        <v>29.785662358200465</v>
      </c>
      <c r="W29" s="15">
        <f>D17</f>
        <v>378</v>
      </c>
      <c r="X29" s="15">
        <f>E17</f>
        <v>365</v>
      </c>
      <c r="Y29" s="18">
        <f>AVERAGE(W29:X29)</f>
        <v>371.5</v>
      </c>
      <c r="Z29" s="17">
        <f t="shared" si="1"/>
        <v>1.4830339321357286</v>
      </c>
      <c r="AA29" s="16">
        <f t="shared" si="9"/>
        <v>9.1923881554251174</v>
      </c>
      <c r="AB29" s="16">
        <f t="shared" si="19"/>
        <v>2.4743978884051461</v>
      </c>
      <c r="AD29" s="15">
        <f t="shared" si="10"/>
        <v>378</v>
      </c>
      <c r="AE29" s="15">
        <f t="shared" si="10"/>
        <v>361</v>
      </c>
      <c r="AF29" s="18">
        <f t="shared" si="11"/>
        <v>369.5</v>
      </c>
      <c r="AG29" s="17">
        <f t="shared" si="2"/>
        <v>1.4750499001996007</v>
      </c>
      <c r="AH29" s="16">
        <f t="shared" si="12"/>
        <v>12.020815280171307</v>
      </c>
      <c r="AI29" s="16">
        <f t="shared" si="20"/>
        <v>3.253265299099136</v>
      </c>
      <c r="AK29" s="15">
        <f t="shared" si="13"/>
        <v>330</v>
      </c>
      <c r="AL29" s="15">
        <f t="shared" si="13"/>
        <v>672</v>
      </c>
      <c r="AM29" s="18">
        <f t="shared" si="14"/>
        <v>501</v>
      </c>
      <c r="AN29" s="17">
        <f t="shared" si="15"/>
        <v>2</v>
      </c>
      <c r="AO29" s="16">
        <f t="shared" si="16"/>
        <v>241.83051916579925</v>
      </c>
      <c r="AP29" s="16">
        <f t="shared" si="17"/>
        <v>48.269564703752344</v>
      </c>
    </row>
    <row r="30" spans="1:42" x14ac:dyDescent="0.25">
      <c r="A30" s="74" t="s">
        <v>15</v>
      </c>
      <c r="B30" s="100" t="s">
        <v>96</v>
      </c>
      <c r="C30" s="100"/>
      <c r="D30" s="100"/>
      <c r="E30" s="100"/>
      <c r="F30" s="100"/>
      <c r="G30" s="100"/>
      <c r="H30" s="100"/>
      <c r="I30" s="100"/>
      <c r="J30" s="29"/>
      <c r="K30" s="29"/>
      <c r="L30" s="29"/>
      <c r="M30" s="29"/>
      <c r="O30" s="19" t="str">
        <f t="shared" si="3"/>
        <v>CRD 213</v>
      </c>
      <c r="P30" s="52">
        <f t="shared" si="4"/>
        <v>14293</v>
      </c>
      <c r="Q30" s="52">
        <f t="shared" si="4"/>
        <v>10917</v>
      </c>
      <c r="R30" s="88">
        <f t="shared" si="5"/>
        <v>12605</v>
      </c>
      <c r="S30" s="89">
        <f t="shared" si="0"/>
        <v>50.319361277445111</v>
      </c>
      <c r="T30" s="90">
        <f t="shared" si="6"/>
        <v>2387.1924932857846</v>
      </c>
      <c r="U30" s="90">
        <f t="shared" si="18"/>
        <v>18.938456908256917</v>
      </c>
      <c r="V30" s="91"/>
      <c r="W30" s="52">
        <f t="shared" si="7"/>
        <v>12718</v>
      </c>
      <c r="X30" s="52">
        <f t="shared" si="7"/>
        <v>14424</v>
      </c>
      <c r="Y30" s="88">
        <f t="shared" si="8"/>
        <v>13571</v>
      </c>
      <c r="Z30" s="89">
        <f t="shared" si="1"/>
        <v>54.175648702594813</v>
      </c>
      <c r="AA30" s="16">
        <f t="shared" si="9"/>
        <v>1206.32416870425</v>
      </c>
      <c r="AB30" s="16">
        <f t="shared" si="19"/>
        <v>8.8889851057714981</v>
      </c>
      <c r="AD30" s="15">
        <f t="shared" si="10"/>
        <v>6577</v>
      </c>
      <c r="AE30" s="15">
        <f t="shared" si="10"/>
        <v>4066</v>
      </c>
      <c r="AF30" s="18">
        <f t="shared" si="11"/>
        <v>5321.5</v>
      </c>
      <c r="AG30" s="17">
        <f t="shared" si="2"/>
        <v>21.243512974051896</v>
      </c>
      <c r="AH30" s="16">
        <f t="shared" si="12"/>
        <v>1775.5451275594207</v>
      </c>
      <c r="AI30" s="16">
        <f t="shared" si="20"/>
        <v>33.365500846742854</v>
      </c>
      <c r="AK30" s="15">
        <f t="shared" si="13"/>
        <v>721</v>
      </c>
      <c r="AL30" s="15">
        <f t="shared" si="13"/>
        <v>657</v>
      </c>
      <c r="AM30" s="18">
        <f t="shared" si="14"/>
        <v>689</v>
      </c>
      <c r="AN30" s="17">
        <f t="shared" si="15"/>
        <v>2.7504990019960078</v>
      </c>
      <c r="AO30" s="16">
        <f t="shared" si="16"/>
        <v>45.254833995939045</v>
      </c>
      <c r="AP30" s="16">
        <f t="shared" si="17"/>
        <v>6.5681907105862178</v>
      </c>
    </row>
    <row r="31" spans="1:42" x14ac:dyDescent="0.25">
      <c r="A31" s="74" t="s">
        <v>16</v>
      </c>
      <c r="B31" s="100" t="s">
        <v>97</v>
      </c>
      <c r="C31" s="100"/>
      <c r="D31" s="100"/>
      <c r="E31" s="100"/>
      <c r="F31" s="100"/>
      <c r="G31" s="100"/>
      <c r="H31" s="100"/>
      <c r="I31" s="100"/>
      <c r="J31" s="29"/>
      <c r="K31" s="29"/>
      <c r="L31" s="29"/>
      <c r="M31" s="29"/>
      <c r="O31" s="19" t="str">
        <f t="shared" si="3"/>
        <v>CRD 215</v>
      </c>
      <c r="P31" s="15">
        <f t="shared" si="4"/>
        <v>656</v>
      </c>
      <c r="Q31" s="15">
        <f t="shared" si="4"/>
        <v>2098</v>
      </c>
      <c r="R31" s="18">
        <f t="shared" si="5"/>
        <v>1377</v>
      </c>
      <c r="S31" s="17">
        <f t="shared" si="0"/>
        <v>5.4970059880239521</v>
      </c>
      <c r="T31" s="16">
        <f t="shared" si="6"/>
        <v>1019.6479784710016</v>
      </c>
      <c r="U31" s="16">
        <f t="shared" si="18"/>
        <v>74.048509692883187</v>
      </c>
      <c r="W31" s="15">
        <f t="shared" si="7"/>
        <v>631</v>
      </c>
      <c r="X31" s="15">
        <f>E19</f>
        <v>658</v>
      </c>
      <c r="Y31" s="18">
        <f t="shared" si="8"/>
        <v>644.5</v>
      </c>
      <c r="Z31" s="17">
        <f t="shared" si="1"/>
        <v>2.5728542914171655</v>
      </c>
      <c r="AA31" s="16">
        <f t="shared" si="9"/>
        <v>19.091883092036785</v>
      </c>
      <c r="AB31" s="16">
        <f t="shared" si="19"/>
        <v>2.9622782144354978</v>
      </c>
      <c r="AD31" s="15">
        <f t="shared" si="10"/>
        <v>421</v>
      </c>
      <c r="AE31" s="15">
        <f t="shared" si="10"/>
        <v>448</v>
      </c>
      <c r="AF31" s="18">
        <f t="shared" si="11"/>
        <v>434.5</v>
      </c>
      <c r="AG31" s="17">
        <f t="shared" si="2"/>
        <v>1.7345309381237526</v>
      </c>
      <c r="AH31" s="16">
        <f t="shared" si="12"/>
        <v>19.091883092036785</v>
      </c>
      <c r="AI31" s="16">
        <f t="shared" si="20"/>
        <v>4.3939892041511586</v>
      </c>
      <c r="AK31" s="15">
        <f t="shared" si="13"/>
        <v>380</v>
      </c>
      <c r="AL31" s="15">
        <f t="shared" si="13"/>
        <v>358</v>
      </c>
      <c r="AM31" s="18">
        <f t="shared" si="14"/>
        <v>369</v>
      </c>
      <c r="AN31" s="17">
        <f t="shared" si="15"/>
        <v>1.4730538922155689</v>
      </c>
      <c r="AO31" s="16">
        <f t="shared" si="16"/>
        <v>15.556349186104045</v>
      </c>
      <c r="AP31" s="16">
        <f t="shared" si="17"/>
        <v>4.2158127875620721</v>
      </c>
    </row>
    <row r="32" spans="1:42" x14ac:dyDescent="0.25">
      <c r="A32" s="74" t="s">
        <v>17</v>
      </c>
      <c r="B32" s="100" t="s">
        <v>98</v>
      </c>
      <c r="C32" s="100"/>
      <c r="D32" s="100"/>
      <c r="E32" s="100"/>
      <c r="F32" s="100"/>
      <c r="G32" s="100"/>
      <c r="H32" s="100"/>
      <c r="I32" s="100"/>
      <c r="J32" s="15"/>
      <c r="K32" s="15"/>
      <c r="L32" s="15"/>
      <c r="M32" s="15"/>
      <c r="O32" s="19" t="str">
        <f t="shared" si="3"/>
        <v>CRD 216</v>
      </c>
      <c r="P32" s="15">
        <f t="shared" si="4"/>
        <v>13367</v>
      </c>
      <c r="Q32" s="15">
        <f t="shared" si="4"/>
        <v>12653</v>
      </c>
      <c r="R32" s="18">
        <f t="shared" si="5"/>
        <v>13010</v>
      </c>
      <c r="S32" s="17">
        <f t="shared" si="0"/>
        <v>51.936127744510976</v>
      </c>
      <c r="T32" s="16">
        <f t="shared" si="6"/>
        <v>504.87424176719492</v>
      </c>
      <c r="U32" s="16">
        <f t="shared" si="18"/>
        <v>3.8806628882951189</v>
      </c>
      <c r="W32" s="15">
        <f t="shared" si="7"/>
        <v>2735</v>
      </c>
      <c r="X32" s="15">
        <f t="shared" si="7"/>
        <v>1167</v>
      </c>
      <c r="Y32" s="18">
        <f>AVERAGE(W32:X32)</f>
        <v>1951</v>
      </c>
      <c r="Z32" s="17">
        <f t="shared" si="1"/>
        <v>7.788423153692615</v>
      </c>
      <c r="AA32" s="16">
        <f t="shared" si="9"/>
        <v>1108.7434329005066</v>
      </c>
      <c r="AB32" s="16">
        <f t="shared" si="19"/>
        <v>56.829494254254563</v>
      </c>
      <c r="AD32" s="15">
        <f>F20</f>
        <v>531</v>
      </c>
      <c r="AE32" s="15">
        <f>G20</f>
        <v>749</v>
      </c>
      <c r="AF32" s="18">
        <f t="shared" si="11"/>
        <v>640</v>
      </c>
      <c r="AG32" s="17">
        <f t="shared" si="2"/>
        <v>2.5548902195608783</v>
      </c>
      <c r="AH32" s="16">
        <f t="shared" si="12"/>
        <v>154.14927829866735</v>
      </c>
      <c r="AI32" s="16">
        <f t="shared" si="20"/>
        <v>24.085824734166774</v>
      </c>
      <c r="AK32" s="15">
        <f t="shared" si="13"/>
        <v>361</v>
      </c>
      <c r="AL32" s="15">
        <f t="shared" si="13"/>
        <v>269</v>
      </c>
      <c r="AM32" s="18">
        <f t="shared" si="14"/>
        <v>315</v>
      </c>
      <c r="AN32" s="17">
        <f t="shared" si="15"/>
        <v>1.2574850299401197</v>
      </c>
      <c r="AO32" s="16">
        <f t="shared" si="16"/>
        <v>65.053823869162372</v>
      </c>
      <c r="AP32" s="16">
        <f t="shared" si="17"/>
        <v>20.652007577511863</v>
      </c>
    </row>
    <row r="33" spans="15:42" x14ac:dyDescent="0.25">
      <c r="O33" s="19" t="str">
        <f>J25</f>
        <v>1% DMSO</v>
      </c>
      <c r="P33" s="15">
        <f>J13</f>
        <v>260</v>
      </c>
      <c r="Q33" s="15">
        <f>J14</f>
        <v>241</v>
      </c>
      <c r="R33" s="18">
        <f>AVERAGE(P33:Q33)</f>
        <v>250.5</v>
      </c>
      <c r="S33" s="17">
        <f t="shared" si="0"/>
        <v>1</v>
      </c>
      <c r="T33" s="16">
        <f t="shared" si="6"/>
        <v>13.435028842544403</v>
      </c>
      <c r="U33" s="16">
        <f t="shared" si="18"/>
        <v>5.3632849670835938</v>
      </c>
      <c r="W33" s="15"/>
      <c r="X33" s="15"/>
      <c r="Y33" s="15"/>
      <c r="Z33" s="17"/>
      <c r="AA33" s="16"/>
      <c r="AB33" s="16"/>
      <c r="AD33" s="15"/>
      <c r="AE33" s="15"/>
      <c r="AF33" s="15"/>
      <c r="AG33" s="16"/>
      <c r="AH33" s="16"/>
      <c r="AI33" s="16"/>
      <c r="AK33" s="15"/>
      <c r="AL33" s="15"/>
      <c r="AM33" s="15"/>
      <c r="AN33" s="16"/>
      <c r="AO33" s="16"/>
      <c r="AP33" s="16"/>
    </row>
    <row r="34" spans="15:42" x14ac:dyDescent="0.25">
      <c r="O34" s="19" t="str">
        <f>K25</f>
        <v>Buffer</v>
      </c>
      <c r="P34" s="15">
        <f>K13</f>
        <v>177</v>
      </c>
      <c r="Q34" s="15">
        <f>K14</f>
        <v>305</v>
      </c>
      <c r="R34" s="18">
        <f t="shared" si="5"/>
        <v>241</v>
      </c>
      <c r="S34" s="17">
        <f t="shared" si="0"/>
        <v>0.96207584830339321</v>
      </c>
      <c r="T34" s="16">
        <f t="shared" si="6"/>
        <v>90.509667991878089</v>
      </c>
      <c r="U34" s="16">
        <f t="shared" si="18"/>
        <v>37.555878834804183</v>
      </c>
      <c r="W34" s="15"/>
      <c r="X34" s="15"/>
      <c r="Y34" s="15"/>
      <c r="Z34" s="16"/>
      <c r="AA34" s="16"/>
      <c r="AB34" s="16"/>
      <c r="AD34" s="15"/>
      <c r="AE34" s="15"/>
      <c r="AF34" s="15"/>
      <c r="AG34" s="16"/>
      <c r="AH34" s="16"/>
      <c r="AI34" s="16"/>
      <c r="AK34" s="15"/>
      <c r="AL34" s="15"/>
      <c r="AM34" s="15"/>
      <c r="AN34" s="16"/>
      <c r="AO34" s="16"/>
      <c r="AP34" s="16"/>
    </row>
    <row r="35" spans="15:42" x14ac:dyDescent="0.25">
      <c r="U35" s="14"/>
    </row>
  </sheetData>
  <mergeCells count="18">
    <mergeCell ref="AD23:AI23"/>
    <mergeCell ref="AK23:AP23"/>
    <mergeCell ref="B25:I25"/>
    <mergeCell ref="J25:J27"/>
    <mergeCell ref="K25:K27"/>
    <mergeCell ref="B26:I26"/>
    <mergeCell ref="B27:I27"/>
    <mergeCell ref="B23:C23"/>
    <mergeCell ref="D23:E23"/>
    <mergeCell ref="F23:G23"/>
    <mergeCell ref="H23:I23"/>
    <mergeCell ref="P23:U23"/>
    <mergeCell ref="W23:AB23"/>
    <mergeCell ref="B28:I28"/>
    <mergeCell ref="B29:I29"/>
    <mergeCell ref="B30:I30"/>
    <mergeCell ref="B31:I31"/>
    <mergeCell ref="B32:I3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P35"/>
  <sheetViews>
    <sheetView workbookViewId="0">
      <selection activeCell="Q17" sqref="Q17"/>
    </sheetView>
  </sheetViews>
  <sheetFormatPr defaultRowHeight="15" x14ac:dyDescent="0.25"/>
  <cols>
    <col min="1" max="1" width="4.28515625" style="77" customWidth="1"/>
    <col min="2" max="14" width="9.140625" style="77"/>
    <col min="15" max="15" width="10.140625" style="77" bestFit="1" customWidth="1"/>
    <col min="16" max="19" width="9.140625" style="77"/>
    <col min="20" max="20" width="9.28515625" style="77" bestFit="1" customWidth="1"/>
    <col min="21" max="16384" width="9.140625" style="77"/>
  </cols>
  <sheetData>
    <row r="3" spans="1:13" x14ac:dyDescent="0.25">
      <c r="A3" s="93" t="s">
        <v>0</v>
      </c>
      <c r="B3" s="92"/>
      <c r="C3" s="92"/>
      <c r="D3" s="93" t="s">
        <v>1</v>
      </c>
      <c r="E3" s="92"/>
      <c r="F3" s="92"/>
      <c r="G3" s="92"/>
      <c r="H3" s="92"/>
      <c r="I3" s="92"/>
      <c r="J3" s="92"/>
      <c r="K3" s="93" t="s">
        <v>99</v>
      </c>
      <c r="L3" s="92"/>
    </row>
    <row r="4" spans="1:13" x14ac:dyDescent="0.25">
      <c r="A4" s="93" t="s">
        <v>3</v>
      </c>
      <c r="B4" s="92"/>
      <c r="C4" s="92"/>
      <c r="D4" s="92"/>
      <c r="E4" s="92"/>
      <c r="F4" s="92"/>
      <c r="G4" s="92"/>
      <c r="H4" s="92"/>
      <c r="I4" s="93" t="s">
        <v>73</v>
      </c>
      <c r="J4" s="92"/>
      <c r="K4" s="93" t="s">
        <v>100</v>
      </c>
      <c r="L4" s="92"/>
    </row>
    <row r="5" spans="1:13" x14ac:dyDescent="0.25">
      <c r="A5" s="93" t="s">
        <v>101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3" x14ac:dyDescent="0.25">
      <c r="A6" s="93" t="s">
        <v>70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1:13" x14ac:dyDescent="0.25">
      <c r="A7" s="93" t="s">
        <v>76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3" x14ac:dyDescent="0.25">
      <c r="A8" s="93" t="s">
        <v>8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</row>
    <row r="11" spans="1:13" x14ac:dyDescent="0.25">
      <c r="B11" s="77" t="s">
        <v>9</v>
      </c>
    </row>
    <row r="12" spans="1:13" x14ac:dyDescent="0.25">
      <c r="B12" s="78">
        <v>1</v>
      </c>
      <c r="C12" s="78">
        <v>2</v>
      </c>
      <c r="D12" s="78">
        <v>3</v>
      </c>
      <c r="E12" s="78">
        <v>4</v>
      </c>
      <c r="F12" s="78">
        <v>5</v>
      </c>
      <c r="G12" s="78">
        <v>6</v>
      </c>
      <c r="H12" s="78">
        <v>7</v>
      </c>
      <c r="I12" s="78">
        <v>8</v>
      </c>
      <c r="J12" s="78">
        <v>9</v>
      </c>
      <c r="K12" s="78">
        <v>10</v>
      </c>
      <c r="L12" s="78">
        <v>11</v>
      </c>
      <c r="M12" s="78">
        <v>12</v>
      </c>
    </row>
    <row r="13" spans="1:13" x14ac:dyDescent="0.25">
      <c r="A13" s="78" t="s">
        <v>10</v>
      </c>
      <c r="B13" s="94">
        <v>5863</v>
      </c>
      <c r="C13" s="95">
        <v>10815</v>
      </c>
      <c r="D13" s="95">
        <v>1553</v>
      </c>
      <c r="E13" s="95">
        <v>1926</v>
      </c>
      <c r="F13" s="95">
        <v>1189</v>
      </c>
      <c r="G13" s="95">
        <v>1214</v>
      </c>
      <c r="H13" s="95">
        <v>350</v>
      </c>
      <c r="I13" s="95">
        <v>448</v>
      </c>
      <c r="J13" s="95">
        <v>193</v>
      </c>
      <c r="K13" s="95">
        <v>291</v>
      </c>
      <c r="L13" s="95"/>
      <c r="M13" s="81"/>
    </row>
    <row r="14" spans="1:13" x14ac:dyDescent="0.25">
      <c r="A14" s="78" t="s">
        <v>11</v>
      </c>
      <c r="B14" s="96">
        <v>5577</v>
      </c>
      <c r="C14" s="97">
        <v>4848</v>
      </c>
      <c r="D14" s="97">
        <v>947</v>
      </c>
      <c r="E14" s="97">
        <v>965</v>
      </c>
      <c r="F14" s="97">
        <v>601</v>
      </c>
      <c r="G14" s="97">
        <v>793</v>
      </c>
      <c r="H14" s="97">
        <v>394</v>
      </c>
      <c r="I14" s="97">
        <v>260</v>
      </c>
      <c r="J14" s="97">
        <v>311</v>
      </c>
      <c r="K14" s="97">
        <v>235</v>
      </c>
      <c r="L14" s="97"/>
      <c r="M14" s="84"/>
    </row>
    <row r="15" spans="1:13" x14ac:dyDescent="0.25">
      <c r="A15" s="78" t="s">
        <v>12</v>
      </c>
      <c r="B15" s="96">
        <v>1198</v>
      </c>
      <c r="C15" s="97">
        <v>3411</v>
      </c>
      <c r="D15" s="97">
        <v>625</v>
      </c>
      <c r="E15" s="97">
        <v>569</v>
      </c>
      <c r="F15" s="97">
        <v>506</v>
      </c>
      <c r="G15" s="97">
        <v>436</v>
      </c>
      <c r="H15" s="97">
        <v>366</v>
      </c>
      <c r="I15" s="97">
        <v>398</v>
      </c>
      <c r="J15" s="97">
        <v>477</v>
      </c>
      <c r="K15" s="97">
        <v>204</v>
      </c>
      <c r="L15" s="97"/>
      <c r="M15" s="84"/>
    </row>
    <row r="16" spans="1:13" x14ac:dyDescent="0.25">
      <c r="A16" s="78" t="s">
        <v>13</v>
      </c>
      <c r="B16" s="96">
        <v>255</v>
      </c>
      <c r="C16" s="97">
        <v>277</v>
      </c>
      <c r="D16" s="97">
        <v>325</v>
      </c>
      <c r="E16" s="97">
        <v>217</v>
      </c>
      <c r="F16" s="97">
        <v>222</v>
      </c>
      <c r="G16" s="97">
        <v>455</v>
      </c>
      <c r="H16" s="97">
        <v>370</v>
      </c>
      <c r="I16" s="97">
        <v>434</v>
      </c>
      <c r="J16" s="97"/>
      <c r="K16" s="97"/>
      <c r="L16" s="97"/>
      <c r="M16" s="84"/>
    </row>
    <row r="17" spans="1:42" x14ac:dyDescent="0.25">
      <c r="A17" s="78" t="s">
        <v>14</v>
      </c>
      <c r="B17" s="96">
        <v>352</v>
      </c>
      <c r="C17" s="97">
        <v>719</v>
      </c>
      <c r="D17" s="97">
        <v>259</v>
      </c>
      <c r="E17" s="97">
        <v>249</v>
      </c>
      <c r="F17" s="97">
        <v>395</v>
      </c>
      <c r="G17" s="97">
        <v>716</v>
      </c>
      <c r="H17" s="97">
        <v>294</v>
      </c>
      <c r="I17" s="97">
        <v>234</v>
      </c>
      <c r="J17" s="97"/>
      <c r="K17" s="97"/>
      <c r="L17" s="97"/>
      <c r="M17" s="84"/>
    </row>
    <row r="18" spans="1:42" x14ac:dyDescent="0.25">
      <c r="A18" s="78" t="s">
        <v>15</v>
      </c>
      <c r="B18" s="96">
        <v>257</v>
      </c>
      <c r="C18" s="97">
        <v>378</v>
      </c>
      <c r="D18" s="97">
        <v>248</v>
      </c>
      <c r="E18" s="97">
        <v>265</v>
      </c>
      <c r="F18" s="97">
        <v>241</v>
      </c>
      <c r="G18" s="97">
        <v>312</v>
      </c>
      <c r="H18" s="97">
        <v>208</v>
      </c>
      <c r="I18" s="97">
        <v>305</v>
      </c>
      <c r="J18" s="97"/>
      <c r="K18" s="97"/>
      <c r="L18" s="97"/>
      <c r="M18" s="84"/>
    </row>
    <row r="19" spans="1:42" x14ac:dyDescent="0.25">
      <c r="A19" s="78" t="s">
        <v>16</v>
      </c>
      <c r="B19" s="96">
        <v>292</v>
      </c>
      <c r="C19" s="97">
        <v>333</v>
      </c>
      <c r="D19" s="97">
        <v>261</v>
      </c>
      <c r="E19" s="97">
        <v>311</v>
      </c>
      <c r="F19" s="97">
        <v>254</v>
      </c>
      <c r="G19" s="97">
        <v>371</v>
      </c>
      <c r="H19" s="97">
        <v>279</v>
      </c>
      <c r="I19" s="97">
        <v>291</v>
      </c>
      <c r="J19" s="97"/>
      <c r="K19" s="97"/>
      <c r="L19" s="97"/>
      <c r="M19" s="84"/>
    </row>
    <row r="20" spans="1:42" x14ac:dyDescent="0.25">
      <c r="A20" s="78" t="s">
        <v>17</v>
      </c>
      <c r="B20" s="98">
        <v>238</v>
      </c>
      <c r="C20" s="99">
        <v>267</v>
      </c>
      <c r="D20" s="99">
        <v>260</v>
      </c>
      <c r="E20" s="99">
        <v>242</v>
      </c>
      <c r="F20" s="99">
        <v>188</v>
      </c>
      <c r="G20" s="99">
        <v>430</v>
      </c>
      <c r="H20" s="99">
        <v>216</v>
      </c>
      <c r="I20" s="99">
        <v>214</v>
      </c>
      <c r="J20" s="99"/>
      <c r="K20" s="99"/>
      <c r="L20" s="99"/>
      <c r="M20" s="87"/>
    </row>
    <row r="23" spans="1:42" x14ac:dyDescent="0.25">
      <c r="B23" s="100" t="s">
        <v>18</v>
      </c>
      <c r="C23" s="100"/>
      <c r="D23" s="100" t="s">
        <v>19</v>
      </c>
      <c r="E23" s="100"/>
      <c r="F23" s="100" t="s">
        <v>71</v>
      </c>
      <c r="G23" s="100"/>
      <c r="H23" s="100" t="s">
        <v>20</v>
      </c>
      <c r="I23" s="100"/>
      <c r="J23" s="50"/>
      <c r="K23" s="51"/>
      <c r="L23" s="51"/>
      <c r="M23" s="51"/>
      <c r="O23" s="19"/>
      <c r="P23" s="101" t="str">
        <f>B23</f>
        <v>50µM</v>
      </c>
      <c r="Q23" s="101"/>
      <c r="R23" s="101"/>
      <c r="S23" s="101"/>
      <c r="T23" s="101"/>
      <c r="U23" s="101"/>
      <c r="W23" s="101" t="str">
        <f>D23</f>
        <v>20µM</v>
      </c>
      <c r="X23" s="101"/>
      <c r="Y23" s="101"/>
      <c r="Z23" s="101"/>
      <c r="AA23" s="101"/>
      <c r="AB23" s="101"/>
      <c r="AD23" s="101" t="str">
        <f>F23</f>
        <v>10µM</v>
      </c>
      <c r="AE23" s="101"/>
      <c r="AF23" s="101"/>
      <c r="AG23" s="101"/>
      <c r="AH23" s="101"/>
      <c r="AI23" s="101"/>
      <c r="AK23" s="101" t="str">
        <f>H23</f>
        <v>2µM</v>
      </c>
      <c r="AL23" s="101"/>
      <c r="AM23" s="101"/>
      <c r="AN23" s="101"/>
      <c r="AO23" s="101"/>
      <c r="AP23" s="101"/>
    </row>
    <row r="24" spans="1:42" x14ac:dyDescent="0.25">
      <c r="B24" s="78">
        <v>1</v>
      </c>
      <c r="C24" s="78">
        <v>2</v>
      </c>
      <c r="D24" s="78">
        <v>3</v>
      </c>
      <c r="E24" s="78">
        <v>4</v>
      </c>
      <c r="F24" s="78">
        <v>5</v>
      </c>
      <c r="G24" s="78">
        <v>6</v>
      </c>
      <c r="H24" s="78">
        <v>7</v>
      </c>
      <c r="I24" s="78">
        <v>8</v>
      </c>
      <c r="J24" s="78">
        <v>9</v>
      </c>
      <c r="K24" s="78">
        <v>10</v>
      </c>
      <c r="L24" s="78">
        <v>11</v>
      </c>
      <c r="M24" s="78">
        <v>12</v>
      </c>
      <c r="O24" s="19"/>
      <c r="P24" s="19" t="s">
        <v>38</v>
      </c>
      <c r="Q24" s="19" t="s">
        <v>39</v>
      </c>
      <c r="R24" s="19" t="s">
        <v>40</v>
      </c>
      <c r="S24" s="19" t="s">
        <v>41</v>
      </c>
      <c r="T24" s="19" t="s">
        <v>42</v>
      </c>
      <c r="U24" s="19" t="s">
        <v>43</v>
      </c>
      <c r="W24" s="19" t="s">
        <v>38</v>
      </c>
      <c r="X24" s="19" t="s">
        <v>39</v>
      </c>
      <c r="Y24" s="19" t="s">
        <v>40</v>
      </c>
      <c r="Z24" s="19" t="s">
        <v>41</v>
      </c>
      <c r="AA24" s="19" t="s">
        <v>42</v>
      </c>
      <c r="AB24" s="19" t="s">
        <v>43</v>
      </c>
      <c r="AD24" s="19" t="s">
        <v>38</v>
      </c>
      <c r="AE24" s="19" t="s">
        <v>39</v>
      </c>
      <c r="AF24" s="19" t="s">
        <v>40</v>
      </c>
      <c r="AG24" s="19" t="s">
        <v>41</v>
      </c>
      <c r="AH24" s="19" t="s">
        <v>42</v>
      </c>
      <c r="AI24" s="19" t="s">
        <v>43</v>
      </c>
      <c r="AK24" s="19" t="s">
        <v>38</v>
      </c>
      <c r="AL24" s="19" t="s">
        <v>39</v>
      </c>
      <c r="AM24" s="19" t="s">
        <v>40</v>
      </c>
      <c r="AN24" s="19" t="s">
        <v>41</v>
      </c>
      <c r="AO24" s="19" t="s">
        <v>42</v>
      </c>
      <c r="AP24" s="19" t="s">
        <v>43</v>
      </c>
    </row>
    <row r="25" spans="1:42" ht="15" customHeight="1" x14ac:dyDescent="0.25">
      <c r="A25" s="78" t="s">
        <v>10</v>
      </c>
      <c r="B25" s="100" t="s">
        <v>62</v>
      </c>
      <c r="C25" s="100"/>
      <c r="D25" s="100"/>
      <c r="E25" s="100"/>
      <c r="F25" s="100"/>
      <c r="G25" s="100"/>
      <c r="H25" s="100"/>
      <c r="I25" s="100"/>
      <c r="J25" s="105" t="s">
        <v>21</v>
      </c>
      <c r="K25" s="105" t="s">
        <v>22</v>
      </c>
      <c r="L25" s="12"/>
      <c r="M25" s="13"/>
      <c r="O25" s="19" t="str">
        <f>B25</f>
        <v>CRD 168</v>
      </c>
      <c r="P25" s="15">
        <f>B13</f>
        <v>5863</v>
      </c>
      <c r="Q25" s="15">
        <f>C13</f>
        <v>10815</v>
      </c>
      <c r="R25" s="18">
        <f>AVERAGE(P25:Q25)</f>
        <v>8339</v>
      </c>
      <c r="S25" s="17">
        <f t="shared" ref="S25:S34" si="0">R25/$R$33</f>
        <v>33.091269841269842</v>
      </c>
      <c r="T25" s="16">
        <f>STDEV(P25:Q25)</f>
        <v>3501.5927804357834</v>
      </c>
      <c r="U25" s="16">
        <f xml:space="preserve"> T25/R25*100</f>
        <v>41.990559784575886</v>
      </c>
      <c r="W25" s="15">
        <f>D13</f>
        <v>1553</v>
      </c>
      <c r="X25" s="15">
        <f>E13</f>
        <v>1926</v>
      </c>
      <c r="Y25" s="18">
        <f>AVERAGE(W25:X25)</f>
        <v>1739.5</v>
      </c>
      <c r="Z25" s="17">
        <f t="shared" ref="Z25:Z32" si="1">Y25/$R$33</f>
        <v>6.9027777777777777</v>
      </c>
      <c r="AA25" s="16">
        <f>STDEV(W25:X25)</f>
        <v>263.75082938258225</v>
      </c>
      <c r="AB25" s="16">
        <f xml:space="preserve"> AA25/Y25*100</f>
        <v>15.162450668731376</v>
      </c>
      <c r="AD25" s="15">
        <f>F13</f>
        <v>1189</v>
      </c>
      <c r="AE25" s="15">
        <f>G13</f>
        <v>1214</v>
      </c>
      <c r="AF25" s="18">
        <f>AVERAGE(AD25:AE25)</f>
        <v>1201.5</v>
      </c>
      <c r="AG25" s="17">
        <f t="shared" ref="AG25:AG32" si="2">AF25/$R$33</f>
        <v>4.7678571428571432</v>
      </c>
      <c r="AH25" s="16">
        <f>STDEV(AD25:AE25)</f>
        <v>17.677669529663689</v>
      </c>
      <c r="AI25" s="16">
        <f xml:space="preserve"> AH25/AF25*100</f>
        <v>1.471300002468888</v>
      </c>
      <c r="AK25" s="15">
        <f>H13</f>
        <v>350</v>
      </c>
      <c r="AL25" s="15">
        <f>I13</f>
        <v>448</v>
      </c>
      <c r="AM25" s="18">
        <f>AVERAGE(AK25:AL25)</f>
        <v>399</v>
      </c>
      <c r="AN25" s="17">
        <f>AM25/$R$33</f>
        <v>1.5833333333333333</v>
      </c>
      <c r="AO25" s="16">
        <f>STDEV(AK25:AL25)</f>
        <v>69.296464556281663</v>
      </c>
      <c r="AP25" s="16">
        <f xml:space="preserve"> AO25/AM25*100</f>
        <v>17.367534976511696</v>
      </c>
    </row>
    <row r="26" spans="1:42" x14ac:dyDescent="0.25">
      <c r="A26" s="78" t="s">
        <v>11</v>
      </c>
      <c r="B26" s="100" t="s">
        <v>63</v>
      </c>
      <c r="C26" s="100"/>
      <c r="D26" s="100"/>
      <c r="E26" s="100"/>
      <c r="F26" s="100"/>
      <c r="G26" s="100"/>
      <c r="H26" s="100"/>
      <c r="I26" s="100"/>
      <c r="J26" s="105"/>
      <c r="K26" s="105"/>
      <c r="L26" s="12"/>
      <c r="M26" s="13"/>
      <c r="O26" s="19" t="str">
        <f t="shared" ref="O26:O32" si="3">B26</f>
        <v>CRD 169</v>
      </c>
      <c r="P26" s="15">
        <f t="shared" ref="P26:Q32" si="4">B14</f>
        <v>5577</v>
      </c>
      <c r="Q26" s="15">
        <f t="shared" si="4"/>
        <v>4848</v>
      </c>
      <c r="R26" s="18">
        <f t="shared" ref="R26:R34" si="5">AVERAGE(P26:Q26)</f>
        <v>5212.5</v>
      </c>
      <c r="S26" s="17">
        <f t="shared" si="0"/>
        <v>20.68452380952381</v>
      </c>
      <c r="T26" s="16">
        <f t="shared" ref="T26:T34" si="6">STDEV(P26:Q26)</f>
        <v>515.4808434849931</v>
      </c>
      <c r="U26" s="16">
        <f xml:space="preserve"> T26/R26*100</f>
        <v>9.8893207383212118</v>
      </c>
      <c r="W26" s="15">
        <f t="shared" ref="W26:X32" si="7">D14</f>
        <v>947</v>
      </c>
      <c r="X26" s="15">
        <f t="shared" si="7"/>
        <v>965</v>
      </c>
      <c r="Y26" s="18">
        <f t="shared" ref="Y26:Y31" si="8">AVERAGE(W26:X26)</f>
        <v>956</v>
      </c>
      <c r="Z26" s="17">
        <f t="shared" si="1"/>
        <v>3.7936507936507935</v>
      </c>
      <c r="AA26" s="16">
        <f t="shared" ref="AA26:AA32" si="9">STDEV(W26:X26)</f>
        <v>12.727922061357855</v>
      </c>
      <c r="AB26" s="16">
        <f xml:space="preserve"> AA26/Y26*100</f>
        <v>1.3313726005604452</v>
      </c>
      <c r="AD26" s="15">
        <f t="shared" ref="AD26:AE31" si="10">F14</f>
        <v>601</v>
      </c>
      <c r="AE26" s="15">
        <f t="shared" si="10"/>
        <v>793</v>
      </c>
      <c r="AF26" s="18">
        <f t="shared" ref="AF26:AF32" si="11">AVERAGE(AD26:AE26)</f>
        <v>697</v>
      </c>
      <c r="AG26" s="17">
        <f t="shared" si="2"/>
        <v>2.7658730158730158</v>
      </c>
      <c r="AH26" s="16">
        <f t="shared" ref="AH26:AH32" si="12">STDEV(AD26:AE26)</f>
        <v>135.76450198781711</v>
      </c>
      <c r="AI26" s="16">
        <f xml:space="preserve"> AH26/AF26*100</f>
        <v>19.478407745741336</v>
      </c>
      <c r="AK26" s="15">
        <f t="shared" ref="AK26:AL32" si="13">H14</f>
        <v>394</v>
      </c>
      <c r="AL26" s="15">
        <f t="shared" si="13"/>
        <v>260</v>
      </c>
      <c r="AM26" s="18">
        <f t="shared" ref="AM26:AM32" si="14">AVERAGE(AK26:AL26)</f>
        <v>327</v>
      </c>
      <c r="AN26" s="17">
        <f t="shared" ref="AN26:AN32" si="15">AM26/$R$33</f>
        <v>1.2976190476190477</v>
      </c>
      <c r="AO26" s="16">
        <f t="shared" ref="AO26:AO32" si="16">STDEV(AK26:AL26)</f>
        <v>94.752308678997366</v>
      </c>
      <c r="AP26" s="16">
        <f t="shared" ref="AP26:AP32" si="17" xml:space="preserve"> AO26/AM26*100</f>
        <v>28.976241186237729</v>
      </c>
    </row>
    <row r="27" spans="1:42" x14ac:dyDescent="0.25">
      <c r="A27" s="78" t="s">
        <v>12</v>
      </c>
      <c r="B27" s="100" t="s">
        <v>64</v>
      </c>
      <c r="C27" s="100"/>
      <c r="D27" s="100"/>
      <c r="E27" s="100"/>
      <c r="F27" s="100"/>
      <c r="G27" s="100"/>
      <c r="H27" s="100"/>
      <c r="I27" s="100"/>
      <c r="J27" s="105"/>
      <c r="K27" s="105"/>
      <c r="L27" s="13"/>
      <c r="M27" s="29"/>
      <c r="O27" s="19" t="str">
        <f t="shared" si="3"/>
        <v>CRD 170</v>
      </c>
      <c r="P27" s="15">
        <f t="shared" si="4"/>
        <v>1198</v>
      </c>
      <c r="Q27" s="15">
        <f t="shared" si="4"/>
        <v>3411</v>
      </c>
      <c r="R27" s="18">
        <f t="shared" si="5"/>
        <v>2304.5</v>
      </c>
      <c r="S27" s="17">
        <f t="shared" si="0"/>
        <v>9.1448412698412707</v>
      </c>
      <c r="T27" s="16">
        <f t="shared" si="6"/>
        <v>1564.8273067658297</v>
      </c>
      <c r="U27" s="16">
        <f t="shared" ref="U27:U34" si="18" xml:space="preserve"> T27/R27*100</f>
        <v>67.903115936898658</v>
      </c>
      <c r="W27" s="15">
        <f t="shared" si="7"/>
        <v>625</v>
      </c>
      <c r="X27" s="15">
        <f t="shared" si="7"/>
        <v>569</v>
      </c>
      <c r="Y27" s="18">
        <f t="shared" si="8"/>
        <v>597</v>
      </c>
      <c r="Z27" s="17">
        <f t="shared" si="1"/>
        <v>2.3690476190476191</v>
      </c>
      <c r="AA27" s="16">
        <f t="shared" si="9"/>
        <v>39.597979746446661</v>
      </c>
      <c r="AB27" s="16">
        <f t="shared" ref="AB27:AB32" si="19" xml:space="preserve"> AA27/Y27*100</f>
        <v>6.6328274282155206</v>
      </c>
      <c r="AD27" s="15">
        <f t="shared" si="10"/>
        <v>506</v>
      </c>
      <c r="AE27" s="15">
        <f t="shared" si="10"/>
        <v>436</v>
      </c>
      <c r="AF27" s="18">
        <f t="shared" si="11"/>
        <v>471</v>
      </c>
      <c r="AG27" s="17">
        <f t="shared" si="2"/>
        <v>1.8690476190476191</v>
      </c>
      <c r="AH27" s="16">
        <f t="shared" si="12"/>
        <v>49.497474683058329</v>
      </c>
      <c r="AI27" s="16">
        <f t="shared" ref="AI27:AI32" si="20" xml:space="preserve"> AH27/AF27*100</f>
        <v>10.509017979417905</v>
      </c>
      <c r="AK27" s="15">
        <f t="shared" si="13"/>
        <v>366</v>
      </c>
      <c r="AL27" s="15">
        <f t="shared" si="13"/>
        <v>398</v>
      </c>
      <c r="AM27" s="18">
        <f t="shared" si="14"/>
        <v>382</v>
      </c>
      <c r="AN27" s="17">
        <f t="shared" si="15"/>
        <v>1.5158730158730158</v>
      </c>
      <c r="AO27" s="16">
        <f t="shared" si="16"/>
        <v>22.627416997969522</v>
      </c>
      <c r="AP27" s="16">
        <f t="shared" si="17"/>
        <v>5.9234075910914976</v>
      </c>
    </row>
    <row r="28" spans="1:42" x14ac:dyDescent="0.25">
      <c r="A28" s="78" t="s">
        <v>13</v>
      </c>
      <c r="B28" s="100" t="s">
        <v>65</v>
      </c>
      <c r="C28" s="100"/>
      <c r="D28" s="100"/>
      <c r="E28" s="100"/>
      <c r="F28" s="100"/>
      <c r="G28" s="100"/>
      <c r="H28" s="100"/>
      <c r="I28" s="100"/>
      <c r="J28" s="29"/>
      <c r="K28" s="29"/>
      <c r="L28" s="29"/>
      <c r="M28" s="29"/>
      <c r="O28" s="19" t="str">
        <f t="shared" si="3"/>
        <v>CRD 171</v>
      </c>
      <c r="P28" s="15">
        <f t="shared" si="4"/>
        <v>255</v>
      </c>
      <c r="Q28" s="15">
        <f t="shared" si="4"/>
        <v>277</v>
      </c>
      <c r="R28" s="18">
        <f t="shared" si="5"/>
        <v>266</v>
      </c>
      <c r="S28" s="17">
        <f t="shared" si="0"/>
        <v>1.0555555555555556</v>
      </c>
      <c r="T28" s="16">
        <f t="shared" si="6"/>
        <v>15.556349186104045</v>
      </c>
      <c r="U28" s="16">
        <f t="shared" si="18"/>
        <v>5.8482515737233252</v>
      </c>
      <c r="W28" s="15">
        <f t="shared" si="7"/>
        <v>325</v>
      </c>
      <c r="X28" s="15">
        <f t="shared" si="7"/>
        <v>217</v>
      </c>
      <c r="Y28" s="18">
        <f t="shared" si="8"/>
        <v>271</v>
      </c>
      <c r="Z28" s="17">
        <f t="shared" si="1"/>
        <v>1.0753968253968254</v>
      </c>
      <c r="AA28" s="16">
        <f t="shared" si="9"/>
        <v>76.367532368147138</v>
      </c>
      <c r="AB28" s="16">
        <f t="shared" si="19"/>
        <v>28.179901242858723</v>
      </c>
      <c r="AD28" s="15">
        <f t="shared" si="10"/>
        <v>222</v>
      </c>
      <c r="AE28" s="15">
        <f t="shared" si="10"/>
        <v>455</v>
      </c>
      <c r="AF28" s="18">
        <f t="shared" si="11"/>
        <v>338.5</v>
      </c>
      <c r="AG28" s="17">
        <f t="shared" si="2"/>
        <v>1.3432539682539681</v>
      </c>
      <c r="AH28" s="16">
        <f t="shared" si="12"/>
        <v>164.75588001646557</v>
      </c>
      <c r="AI28" s="16">
        <f t="shared" si="20"/>
        <v>48.672342693195148</v>
      </c>
      <c r="AK28" s="15">
        <f t="shared" si="13"/>
        <v>370</v>
      </c>
      <c r="AL28" s="15">
        <f t="shared" si="13"/>
        <v>434</v>
      </c>
      <c r="AM28" s="18">
        <f t="shared" si="14"/>
        <v>402</v>
      </c>
      <c r="AN28" s="17">
        <f t="shared" si="15"/>
        <v>1.5952380952380953</v>
      </c>
      <c r="AO28" s="16">
        <f t="shared" si="16"/>
        <v>45.254833995939045</v>
      </c>
      <c r="AP28" s="16">
        <f t="shared" si="17"/>
        <v>11.257421392024639</v>
      </c>
    </row>
    <row r="29" spans="1:42" x14ac:dyDescent="0.25">
      <c r="A29" s="78" t="s">
        <v>14</v>
      </c>
      <c r="B29" s="100" t="s">
        <v>66</v>
      </c>
      <c r="C29" s="100"/>
      <c r="D29" s="100"/>
      <c r="E29" s="100"/>
      <c r="F29" s="100"/>
      <c r="G29" s="100"/>
      <c r="H29" s="100"/>
      <c r="I29" s="100"/>
      <c r="J29" s="29"/>
      <c r="K29" s="29"/>
      <c r="L29" s="29"/>
      <c r="M29" s="29"/>
      <c r="O29" s="19" t="str">
        <f t="shared" si="3"/>
        <v>CRD 172</v>
      </c>
      <c r="P29" s="15">
        <f t="shared" si="4"/>
        <v>352</v>
      </c>
      <c r="Q29" s="15">
        <f t="shared" si="4"/>
        <v>719</v>
      </c>
      <c r="R29" s="18">
        <f t="shared" si="5"/>
        <v>535.5</v>
      </c>
      <c r="S29" s="17">
        <f t="shared" si="0"/>
        <v>2.125</v>
      </c>
      <c r="T29" s="16">
        <f t="shared" si="6"/>
        <v>259.50818869546293</v>
      </c>
      <c r="U29" s="16">
        <f t="shared" si="18"/>
        <v>48.460912921655073</v>
      </c>
      <c r="W29" s="15">
        <f>D17</f>
        <v>259</v>
      </c>
      <c r="X29" s="15">
        <f>E17</f>
        <v>249</v>
      </c>
      <c r="Y29" s="18">
        <f>AVERAGE(W29:X29)</f>
        <v>254</v>
      </c>
      <c r="Z29" s="17">
        <f t="shared" si="1"/>
        <v>1.0079365079365079</v>
      </c>
      <c r="AA29" s="16">
        <f t="shared" si="9"/>
        <v>7.0710678118654755</v>
      </c>
      <c r="AB29" s="16">
        <f t="shared" si="19"/>
        <v>2.7838849653013682</v>
      </c>
      <c r="AD29" s="15">
        <f t="shared" si="10"/>
        <v>395</v>
      </c>
      <c r="AE29" s="15">
        <f t="shared" si="10"/>
        <v>716</v>
      </c>
      <c r="AF29" s="18">
        <f t="shared" si="11"/>
        <v>555.5</v>
      </c>
      <c r="AG29" s="17">
        <f t="shared" si="2"/>
        <v>2.2043650793650795</v>
      </c>
      <c r="AH29" s="16">
        <f t="shared" si="12"/>
        <v>226.98127676088177</v>
      </c>
      <c r="AI29" s="16">
        <f t="shared" si="20"/>
        <v>40.860715888547574</v>
      </c>
      <c r="AK29" s="15">
        <f t="shared" si="13"/>
        <v>294</v>
      </c>
      <c r="AL29" s="15">
        <f t="shared" si="13"/>
        <v>234</v>
      </c>
      <c r="AM29" s="18">
        <f t="shared" si="14"/>
        <v>264</v>
      </c>
      <c r="AN29" s="17">
        <f t="shared" si="15"/>
        <v>1.0476190476190477</v>
      </c>
      <c r="AO29" s="16">
        <f t="shared" si="16"/>
        <v>42.426406871192853</v>
      </c>
      <c r="AP29" s="16">
        <f t="shared" si="17"/>
        <v>16.070608663330628</v>
      </c>
    </row>
    <row r="30" spans="1:42" x14ac:dyDescent="0.25">
      <c r="A30" s="78" t="s">
        <v>15</v>
      </c>
      <c r="B30" s="100" t="s">
        <v>67</v>
      </c>
      <c r="C30" s="100"/>
      <c r="D30" s="100"/>
      <c r="E30" s="100"/>
      <c r="F30" s="100"/>
      <c r="G30" s="100"/>
      <c r="H30" s="100"/>
      <c r="I30" s="100"/>
      <c r="J30" s="29"/>
      <c r="K30" s="29"/>
      <c r="L30" s="29"/>
      <c r="M30" s="29"/>
      <c r="O30" s="19" t="str">
        <f t="shared" si="3"/>
        <v>CRD 173</v>
      </c>
      <c r="P30" s="15">
        <f t="shared" si="4"/>
        <v>257</v>
      </c>
      <c r="Q30" s="15">
        <f t="shared" si="4"/>
        <v>378</v>
      </c>
      <c r="R30" s="18">
        <f t="shared" si="5"/>
        <v>317.5</v>
      </c>
      <c r="S30" s="17">
        <f t="shared" si="0"/>
        <v>1.2599206349206349</v>
      </c>
      <c r="T30" s="16">
        <f t="shared" si="6"/>
        <v>85.559920523572245</v>
      </c>
      <c r="U30" s="16">
        <f t="shared" si="18"/>
        <v>26.948006464117242</v>
      </c>
      <c r="W30" s="15">
        <f t="shared" si="7"/>
        <v>248</v>
      </c>
      <c r="X30" s="15">
        <f t="shared" si="7"/>
        <v>265</v>
      </c>
      <c r="Y30" s="18">
        <f t="shared" si="8"/>
        <v>256.5</v>
      </c>
      <c r="Z30" s="17">
        <f t="shared" si="1"/>
        <v>1.0178571428571428</v>
      </c>
      <c r="AA30" s="16">
        <f t="shared" si="9"/>
        <v>12.020815280171307</v>
      </c>
      <c r="AB30" s="16">
        <f t="shared" si="19"/>
        <v>4.6864776920745834</v>
      </c>
      <c r="AD30" s="15">
        <f t="shared" si="10"/>
        <v>241</v>
      </c>
      <c r="AE30" s="15">
        <f t="shared" si="10"/>
        <v>312</v>
      </c>
      <c r="AF30" s="18">
        <f t="shared" si="11"/>
        <v>276.5</v>
      </c>
      <c r="AG30" s="17">
        <f t="shared" si="2"/>
        <v>1.0972222222222223</v>
      </c>
      <c r="AH30" s="16">
        <f t="shared" si="12"/>
        <v>50.204581464244875</v>
      </c>
      <c r="AI30" s="16">
        <f t="shared" si="20"/>
        <v>18.15717231979923</v>
      </c>
      <c r="AK30" s="15">
        <f t="shared" si="13"/>
        <v>208</v>
      </c>
      <c r="AL30" s="15">
        <f t="shared" si="13"/>
        <v>305</v>
      </c>
      <c r="AM30" s="18">
        <f t="shared" si="14"/>
        <v>256.5</v>
      </c>
      <c r="AN30" s="17">
        <f t="shared" si="15"/>
        <v>1.0178571428571428</v>
      </c>
      <c r="AO30" s="16">
        <f t="shared" si="16"/>
        <v>68.58935777509511</v>
      </c>
      <c r="AP30" s="16">
        <f t="shared" si="17"/>
        <v>26.740490360660864</v>
      </c>
    </row>
    <row r="31" spans="1:42" x14ac:dyDescent="0.25">
      <c r="A31" s="78" t="s">
        <v>16</v>
      </c>
      <c r="B31" s="100" t="s">
        <v>68</v>
      </c>
      <c r="C31" s="100"/>
      <c r="D31" s="100"/>
      <c r="E31" s="100"/>
      <c r="F31" s="100"/>
      <c r="G31" s="100"/>
      <c r="H31" s="100"/>
      <c r="I31" s="100"/>
      <c r="J31" s="29"/>
      <c r="K31" s="29"/>
      <c r="L31" s="29"/>
      <c r="M31" s="29"/>
      <c r="O31" s="19" t="str">
        <f t="shared" si="3"/>
        <v>CRD 174</v>
      </c>
      <c r="P31" s="15">
        <f t="shared" si="4"/>
        <v>292</v>
      </c>
      <c r="Q31" s="15">
        <f t="shared" si="4"/>
        <v>333</v>
      </c>
      <c r="R31" s="18">
        <f t="shared" si="5"/>
        <v>312.5</v>
      </c>
      <c r="S31" s="17">
        <f t="shared" si="0"/>
        <v>1.2400793650793651</v>
      </c>
      <c r="T31" s="16">
        <f t="shared" si="6"/>
        <v>28.991378028648448</v>
      </c>
      <c r="U31" s="16">
        <f t="shared" si="18"/>
        <v>9.2772409691675044</v>
      </c>
      <c r="W31" s="15">
        <f t="shared" si="7"/>
        <v>261</v>
      </c>
      <c r="X31" s="15">
        <f>E19</f>
        <v>311</v>
      </c>
      <c r="Y31" s="18">
        <f t="shared" si="8"/>
        <v>286</v>
      </c>
      <c r="Z31" s="17">
        <f t="shared" si="1"/>
        <v>1.1349206349206349</v>
      </c>
      <c r="AA31" s="16">
        <f t="shared" si="9"/>
        <v>35.355339059327378</v>
      </c>
      <c r="AB31" s="16">
        <f t="shared" si="19"/>
        <v>12.362006664100482</v>
      </c>
      <c r="AD31" s="15">
        <f t="shared" si="10"/>
        <v>254</v>
      </c>
      <c r="AE31" s="15">
        <f t="shared" si="10"/>
        <v>371</v>
      </c>
      <c r="AF31" s="18">
        <f t="shared" si="11"/>
        <v>312.5</v>
      </c>
      <c r="AG31" s="17">
        <f t="shared" si="2"/>
        <v>1.2400793650793651</v>
      </c>
      <c r="AH31" s="16">
        <f t="shared" si="12"/>
        <v>82.731493398826061</v>
      </c>
      <c r="AI31" s="16">
        <f t="shared" si="20"/>
        <v>26.474077887624343</v>
      </c>
      <c r="AK31" s="15">
        <f t="shared" si="13"/>
        <v>279</v>
      </c>
      <c r="AL31" s="15">
        <f t="shared" si="13"/>
        <v>291</v>
      </c>
      <c r="AM31" s="18">
        <f t="shared" si="14"/>
        <v>285</v>
      </c>
      <c r="AN31" s="17">
        <f t="shared" si="15"/>
        <v>1.1309523809523809</v>
      </c>
      <c r="AO31" s="16">
        <f t="shared" si="16"/>
        <v>8.4852813742385695</v>
      </c>
      <c r="AP31" s="16">
        <f t="shared" si="17"/>
        <v>2.9772917102591472</v>
      </c>
    </row>
    <row r="32" spans="1:42" x14ac:dyDescent="0.25">
      <c r="A32" s="78" t="s">
        <v>17</v>
      </c>
      <c r="B32" s="100" t="s">
        <v>69</v>
      </c>
      <c r="C32" s="100"/>
      <c r="D32" s="100"/>
      <c r="E32" s="100"/>
      <c r="F32" s="100"/>
      <c r="G32" s="100"/>
      <c r="H32" s="100"/>
      <c r="I32" s="100"/>
      <c r="J32" s="15"/>
      <c r="K32" s="15"/>
      <c r="L32" s="15"/>
      <c r="M32" s="15"/>
      <c r="O32" s="19" t="str">
        <f t="shared" si="3"/>
        <v>CRD 175</v>
      </c>
      <c r="P32" s="15">
        <f t="shared" si="4"/>
        <v>238</v>
      </c>
      <c r="Q32" s="15">
        <f t="shared" si="4"/>
        <v>267</v>
      </c>
      <c r="R32" s="18">
        <f t="shared" si="5"/>
        <v>252.5</v>
      </c>
      <c r="S32" s="17">
        <f t="shared" si="0"/>
        <v>1.001984126984127</v>
      </c>
      <c r="T32" s="16">
        <f t="shared" si="6"/>
        <v>20.506096654409877</v>
      </c>
      <c r="U32" s="16">
        <f t="shared" si="18"/>
        <v>8.1212263977860903</v>
      </c>
      <c r="W32" s="15">
        <f t="shared" si="7"/>
        <v>260</v>
      </c>
      <c r="X32" s="15">
        <f t="shared" si="7"/>
        <v>242</v>
      </c>
      <c r="Y32" s="18">
        <f>AVERAGE(W32:X32)</f>
        <v>251</v>
      </c>
      <c r="Z32" s="17">
        <f t="shared" si="1"/>
        <v>0.99603174603174605</v>
      </c>
      <c r="AA32" s="16">
        <f t="shared" si="9"/>
        <v>12.727922061357855</v>
      </c>
      <c r="AB32" s="16">
        <f t="shared" si="19"/>
        <v>5.0708852834095044</v>
      </c>
      <c r="AD32" s="15">
        <f>F20</f>
        <v>188</v>
      </c>
      <c r="AE32" s="15">
        <f>G20</f>
        <v>430</v>
      </c>
      <c r="AF32" s="18">
        <f t="shared" si="11"/>
        <v>309</v>
      </c>
      <c r="AG32" s="17">
        <f t="shared" si="2"/>
        <v>1.2261904761904763</v>
      </c>
      <c r="AH32" s="16">
        <f t="shared" si="12"/>
        <v>171.11984104714449</v>
      </c>
      <c r="AI32" s="16">
        <f t="shared" si="20"/>
        <v>55.378589335645465</v>
      </c>
      <c r="AK32" s="15">
        <f t="shared" si="13"/>
        <v>216</v>
      </c>
      <c r="AL32" s="15">
        <f t="shared" si="13"/>
        <v>214</v>
      </c>
      <c r="AM32" s="18">
        <f t="shared" si="14"/>
        <v>215</v>
      </c>
      <c r="AN32" s="17">
        <f t="shared" si="15"/>
        <v>0.85317460317460314</v>
      </c>
      <c r="AO32" s="16">
        <f t="shared" si="16"/>
        <v>1.4142135623730951</v>
      </c>
      <c r="AP32" s="16">
        <f t="shared" si="17"/>
        <v>0.65777374994097448</v>
      </c>
    </row>
    <row r="33" spans="15:42" x14ac:dyDescent="0.25">
      <c r="O33" s="19" t="str">
        <f>J25</f>
        <v>1% DMSO</v>
      </c>
      <c r="P33" s="15">
        <f>J13</f>
        <v>193</v>
      </c>
      <c r="Q33" s="15">
        <f>J14</f>
        <v>311</v>
      </c>
      <c r="R33" s="18">
        <f>AVERAGE(P33:Q33)</f>
        <v>252</v>
      </c>
      <c r="S33" s="17">
        <f t="shared" si="0"/>
        <v>1</v>
      </c>
      <c r="T33" s="16">
        <f t="shared" si="6"/>
        <v>83.438600180012614</v>
      </c>
      <c r="U33" s="16">
        <f t="shared" si="18"/>
        <v>33.110555626989132</v>
      </c>
      <c r="W33" s="15"/>
      <c r="X33" s="15"/>
      <c r="Y33" s="15"/>
      <c r="Z33" s="17"/>
      <c r="AA33" s="16"/>
      <c r="AB33" s="16"/>
      <c r="AD33" s="15"/>
      <c r="AE33" s="15"/>
      <c r="AF33" s="15"/>
      <c r="AG33" s="16"/>
      <c r="AH33" s="16"/>
      <c r="AI33" s="16"/>
      <c r="AK33" s="15"/>
      <c r="AL33" s="15"/>
      <c r="AM33" s="15"/>
      <c r="AN33" s="16"/>
      <c r="AO33" s="16"/>
      <c r="AP33" s="16"/>
    </row>
    <row r="34" spans="15:42" x14ac:dyDescent="0.25">
      <c r="O34" s="19" t="str">
        <f>K25</f>
        <v>Buffer</v>
      </c>
      <c r="P34" s="15">
        <f>K13</f>
        <v>291</v>
      </c>
      <c r="Q34" s="15">
        <f>K14</f>
        <v>235</v>
      </c>
      <c r="R34" s="18">
        <f t="shared" si="5"/>
        <v>263</v>
      </c>
      <c r="S34" s="17">
        <f t="shared" si="0"/>
        <v>1.0436507936507937</v>
      </c>
      <c r="T34" s="16">
        <f t="shared" si="6"/>
        <v>39.597979746446661</v>
      </c>
      <c r="U34" s="16">
        <f t="shared" si="18"/>
        <v>15.056266063287705</v>
      </c>
      <c r="W34" s="15"/>
      <c r="X34" s="15"/>
      <c r="Y34" s="15"/>
      <c r="Z34" s="16"/>
      <c r="AA34" s="16"/>
      <c r="AB34" s="16"/>
      <c r="AD34" s="15"/>
      <c r="AE34" s="15"/>
      <c r="AF34" s="15"/>
      <c r="AG34" s="16"/>
      <c r="AH34" s="16"/>
      <c r="AI34" s="16"/>
      <c r="AK34" s="15"/>
      <c r="AL34" s="15"/>
      <c r="AM34" s="15"/>
      <c r="AN34" s="16"/>
      <c r="AO34" s="16"/>
      <c r="AP34" s="16"/>
    </row>
    <row r="35" spans="15:42" x14ac:dyDescent="0.25">
      <c r="U35" s="14"/>
    </row>
  </sheetData>
  <mergeCells count="18">
    <mergeCell ref="AD23:AI23"/>
    <mergeCell ref="AK23:AP23"/>
    <mergeCell ref="B25:I25"/>
    <mergeCell ref="J25:J27"/>
    <mergeCell ref="K25:K27"/>
    <mergeCell ref="B26:I26"/>
    <mergeCell ref="B27:I27"/>
    <mergeCell ref="B23:C23"/>
    <mergeCell ref="D23:E23"/>
    <mergeCell ref="F23:G23"/>
    <mergeCell ref="H23:I23"/>
    <mergeCell ref="P23:U23"/>
    <mergeCell ref="W23:AB23"/>
    <mergeCell ref="B28:I28"/>
    <mergeCell ref="B29:I29"/>
    <mergeCell ref="B30:I30"/>
    <mergeCell ref="B31:I31"/>
    <mergeCell ref="B32:I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CRD 136-150</vt:lpstr>
      <vt:lpstr>CRD 151-165</vt:lpstr>
      <vt:lpstr>Sheet2</vt:lpstr>
      <vt:lpstr>Sheet6</vt:lpstr>
      <vt:lpstr>CRD 168-175</vt:lpstr>
      <vt:lpstr>CRD192-199</vt:lpstr>
      <vt:lpstr>CRD200-207</vt:lpstr>
      <vt:lpstr>CRD 208-216 wo 214</vt:lpstr>
      <vt:lpstr>CRD223-230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equipmentusers</dc:creator>
  <cp:lastModifiedBy>EquipmentUsers</cp:lastModifiedBy>
  <dcterms:created xsi:type="dcterms:W3CDTF">2012-04-05T11:27:30Z</dcterms:created>
  <dcterms:modified xsi:type="dcterms:W3CDTF">2013-01-17T10:20:41Z</dcterms:modified>
</cp:coreProperties>
</file>