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95" windowHeight="8190" firstSheet="4" activeTab="7"/>
  </bookViews>
  <sheets>
    <sheet name="CRD 401-411" sheetId="1" r:id="rId1"/>
    <sheet name="409-417" sheetId="2" r:id="rId2"/>
    <sheet name="CRD 418-426" sheetId="3" r:id="rId3"/>
    <sheet name="CRD 427-448" sheetId="4" r:id="rId4"/>
    <sheet name="CRD 443-450" sheetId="5" r:id="rId5"/>
    <sheet name="CRD 451-469" sheetId="6" r:id="rId6"/>
    <sheet name="CRD470-482" sheetId="7" r:id="rId7"/>
    <sheet name="CRD486_batch-2" sheetId="10" r:id="rId8"/>
    <sheet name="CRD483-497" sheetId="8" r:id="rId9"/>
    <sheet name="CRD 449 &amp; 450" sheetId="9" r:id="rId10"/>
  </sheets>
  <calcPr calcId="124519"/>
</workbook>
</file>

<file path=xl/calcChain.xml><?xml version="1.0" encoding="utf-8"?>
<calcChain xmlns="http://schemas.openxmlformats.org/spreadsheetml/2006/main">
  <c r="T14" i="10"/>
  <c r="T15"/>
  <c r="T16"/>
  <c r="T17"/>
  <c r="T18"/>
  <c r="T13"/>
  <c r="S14"/>
  <c r="S15"/>
  <c r="S16"/>
  <c r="S17"/>
  <c r="S18"/>
  <c r="S13"/>
  <c r="O16"/>
  <c r="O15"/>
  <c r="O14"/>
  <c r="R17" i="9" l="1"/>
  <c r="S17" s="1"/>
  <c r="R16"/>
  <c r="S16" s="1"/>
  <c r="V15"/>
  <c r="W15" s="1"/>
  <c r="R15"/>
  <c r="S15" s="1"/>
  <c r="V14"/>
  <c r="W14" s="1"/>
  <c r="R14"/>
  <c r="S14" s="1"/>
  <c r="S24" i="7" l="1"/>
  <c r="S23"/>
  <c r="S22"/>
  <c r="S21"/>
  <c r="S16"/>
  <c r="S15"/>
  <c r="S18"/>
  <c r="T18" s="1"/>
  <c r="T26" l="1"/>
  <c r="X15" i="8" l="1"/>
  <c r="Y15" s="1"/>
  <c r="X16"/>
  <c r="Y16" s="1"/>
  <c r="X17"/>
  <c r="Y17" s="1"/>
  <c r="X18"/>
  <c r="Y18" s="1"/>
  <c r="X19"/>
  <c r="Y19" s="1"/>
  <c r="X20"/>
  <c r="Y20" s="1"/>
  <c r="X21"/>
  <c r="Y21" s="1"/>
  <c r="X22"/>
  <c r="Y22" s="1"/>
  <c r="X23"/>
  <c r="Y23" s="1"/>
  <c r="X24"/>
  <c r="Y24" s="1"/>
  <c r="X25"/>
  <c r="Y25" s="1"/>
  <c r="X26"/>
  <c r="Y26" s="1"/>
  <c r="X27"/>
  <c r="Y27" s="1"/>
  <c r="X28"/>
  <c r="Y28" s="1"/>
  <c r="X14"/>
  <c r="Y14" s="1"/>
  <c r="S14"/>
  <c r="S16"/>
  <c r="T16" s="1"/>
  <c r="S17"/>
  <c r="S18"/>
  <c r="T18" s="1"/>
  <c r="S19"/>
  <c r="S20"/>
  <c r="T20" s="1"/>
  <c r="S21"/>
  <c r="T21" s="1"/>
  <c r="S22"/>
  <c r="T22" s="1"/>
  <c r="S23"/>
  <c r="T23" s="1"/>
  <c r="S24"/>
  <c r="T24" s="1"/>
  <c r="S25"/>
  <c r="T25" s="1"/>
  <c r="S26"/>
  <c r="T26" s="1"/>
  <c r="S27"/>
  <c r="T27" s="1"/>
  <c r="S28"/>
  <c r="T28" s="1"/>
  <c r="S29"/>
  <c r="T17" s="1"/>
  <c r="S30"/>
  <c r="S15"/>
  <c r="T15" s="1"/>
  <c r="Z14" i="7"/>
  <c r="Z15"/>
  <c r="Z16"/>
  <c r="Z17"/>
  <c r="Z18"/>
  <c r="Z19"/>
  <c r="Z20"/>
  <c r="Z21"/>
  <c r="Z22"/>
  <c r="Z23"/>
  <c r="Z24"/>
  <c r="Z25"/>
  <c r="Z13"/>
  <c r="T14"/>
  <c r="T15"/>
  <c r="T16"/>
  <c r="T17"/>
  <c r="T19"/>
  <c r="T20"/>
  <c r="T21"/>
  <c r="T22"/>
  <c r="T23"/>
  <c r="T24"/>
  <c r="T25"/>
  <c r="T13"/>
  <c r="Y14"/>
  <c r="Y15"/>
  <c r="Y16"/>
  <c r="Y17"/>
  <c r="Y18"/>
  <c r="Y19"/>
  <c r="Y20"/>
  <c r="Y21"/>
  <c r="Y22"/>
  <c r="Y23"/>
  <c r="Y24"/>
  <c r="Y25"/>
  <c r="Y13"/>
  <c r="S14"/>
  <c r="S17"/>
  <c r="S19"/>
  <c r="S20"/>
  <c r="S25"/>
  <c r="S26"/>
  <c r="S27"/>
  <c r="S13"/>
  <c r="V16" i="6"/>
  <c r="W16" s="1"/>
  <c r="V17"/>
  <c r="W17" s="1"/>
  <c r="V18"/>
  <c r="W18" s="1"/>
  <c r="V19"/>
  <c r="W19" s="1"/>
  <c r="V20"/>
  <c r="W20" s="1"/>
  <c r="V21"/>
  <c r="W21" s="1"/>
  <c r="V22"/>
  <c r="W22" s="1"/>
  <c r="V23"/>
  <c r="W23" s="1"/>
  <c r="V24"/>
  <c r="W24" s="1"/>
  <c r="V25"/>
  <c r="W25" s="1"/>
  <c r="V26"/>
  <c r="W26" s="1"/>
  <c r="V27"/>
  <c r="W27" s="1"/>
  <c r="V28"/>
  <c r="W28" s="1"/>
  <c r="V29"/>
  <c r="W29" s="1"/>
  <c r="V30"/>
  <c r="W30" s="1"/>
  <c r="V31"/>
  <c r="W31" s="1"/>
  <c r="V32"/>
  <c r="W32" s="1"/>
  <c r="V33"/>
  <c r="W33" s="1"/>
  <c r="V15"/>
  <c r="W15" s="1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15"/>
  <c r="R23"/>
  <c r="R24"/>
  <c r="R25"/>
  <c r="R26"/>
  <c r="R27"/>
  <c r="R28"/>
  <c r="R29"/>
  <c r="R30"/>
  <c r="R31"/>
  <c r="R32"/>
  <c r="R33"/>
  <c r="R34"/>
  <c r="R35"/>
  <c r="R16"/>
  <c r="R17"/>
  <c r="R18"/>
  <c r="R19"/>
  <c r="R20"/>
  <c r="R21"/>
  <c r="R22"/>
  <c r="R15"/>
  <c r="W14" i="5"/>
  <c r="W15"/>
  <c r="W16"/>
  <c r="W17"/>
  <c r="W18"/>
  <c r="W19"/>
  <c r="W20"/>
  <c r="W13"/>
  <c r="S14"/>
  <c r="S15"/>
  <c r="S16"/>
  <c r="S17"/>
  <c r="S18"/>
  <c r="S19"/>
  <c r="S20"/>
  <c r="S13"/>
  <c r="R21"/>
  <c r="V16"/>
  <c r="V17"/>
  <c r="V18"/>
  <c r="V19"/>
  <c r="V20"/>
  <c r="V15"/>
  <c r="R14"/>
  <c r="R15"/>
  <c r="R17"/>
  <c r="R18"/>
  <c r="R19"/>
  <c r="R20"/>
  <c r="R13"/>
  <c r="X15" i="4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14"/>
  <c r="W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14"/>
  <c r="S14"/>
  <c r="W35"/>
  <c r="W16"/>
  <c r="W17"/>
  <c r="W18"/>
  <c r="W19"/>
  <c r="W20"/>
  <c r="W21"/>
  <c r="W22"/>
  <c r="W23"/>
  <c r="W25"/>
  <c r="W26"/>
  <c r="W27"/>
  <c r="W28"/>
  <c r="W29"/>
  <c r="W30"/>
  <c r="W31"/>
  <c r="W33"/>
  <c r="W34"/>
  <c r="W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15"/>
  <c r="X15" i="3"/>
  <c r="X16"/>
  <c r="X17"/>
  <c r="X18"/>
  <c r="X19"/>
  <c r="X20"/>
  <c r="X21"/>
  <c r="X22"/>
  <c r="W15"/>
  <c r="W16"/>
  <c r="W17"/>
  <c r="W18"/>
  <c r="W19"/>
  <c r="W20"/>
  <c r="W21"/>
  <c r="W22"/>
  <c r="W14"/>
  <c r="X14" s="1"/>
  <c r="T15"/>
  <c r="T16"/>
  <c r="T17"/>
  <c r="T18"/>
  <c r="T19"/>
  <c r="T20"/>
  <c r="T21"/>
  <c r="T22"/>
  <c r="T14"/>
  <c r="S24"/>
  <c r="S15"/>
  <c r="S16"/>
  <c r="S17"/>
  <c r="S18"/>
  <c r="S19"/>
  <c r="S20"/>
  <c r="S21"/>
  <c r="S22"/>
  <c r="S14"/>
  <c r="W15" i="2"/>
  <c r="W16"/>
  <c r="W17"/>
  <c r="W18"/>
  <c r="W19"/>
  <c r="W20"/>
  <c r="W21"/>
  <c r="V15"/>
  <c r="V16"/>
  <c r="V17"/>
  <c r="V18"/>
  <c r="V19"/>
  <c r="V20"/>
  <c r="V21"/>
  <c r="V14"/>
  <c r="W14" s="1"/>
  <c r="S15"/>
  <c r="S16"/>
  <c r="S17"/>
  <c r="S18"/>
  <c r="S19"/>
  <c r="S20"/>
  <c r="S21"/>
  <c r="S14"/>
  <c r="R22"/>
  <c r="R23"/>
  <c r="R15"/>
  <c r="R16"/>
  <c r="R17"/>
  <c r="R18"/>
  <c r="R19"/>
  <c r="R20"/>
  <c r="R21"/>
  <c r="R14"/>
  <c r="V15" i="1"/>
  <c r="V16"/>
  <c r="V17"/>
  <c r="V18"/>
  <c r="V19"/>
  <c r="V20"/>
  <c r="V21"/>
  <c r="V22"/>
  <c r="V23"/>
  <c r="V24"/>
  <c r="V14"/>
  <c r="R15"/>
  <c r="R16"/>
  <c r="R17"/>
  <c r="R18"/>
  <c r="R19"/>
  <c r="R20"/>
  <c r="R21"/>
  <c r="R22"/>
  <c r="S22" s="1"/>
  <c r="R23"/>
  <c r="R24"/>
  <c r="S24" s="1"/>
  <c r="R25"/>
  <c r="R26"/>
  <c r="R14"/>
  <c r="S14" s="1"/>
  <c r="T14" i="8" l="1"/>
  <c r="T19"/>
  <c r="S23" i="1"/>
  <c r="S21"/>
  <c r="S19"/>
  <c r="S17"/>
  <c r="S15"/>
  <c r="W24"/>
  <c r="W22"/>
  <c r="W20"/>
  <c r="W18"/>
  <c r="W16"/>
  <c r="S20"/>
  <c r="S18"/>
  <c r="S16"/>
  <c r="W14"/>
  <c r="W23"/>
  <c r="W21"/>
  <c r="W19"/>
  <c r="W17"/>
  <c r="W15"/>
</calcChain>
</file>

<file path=xl/sharedStrings.xml><?xml version="1.0" encoding="utf-8"?>
<sst xmlns="http://schemas.openxmlformats.org/spreadsheetml/2006/main" count="652" uniqueCount="177">
  <si>
    <t>User: USER</t>
  </si>
  <si>
    <t>Path: C:\Program Files\BMG\NEPHELOgalaxy\User\Data\</t>
  </si>
  <si>
    <t>Test ID: 264</t>
  </si>
  <si>
    <t>Test Name: SOLUBILITY TEST</t>
  </si>
  <si>
    <t>Date: 12/16/2011</t>
  </si>
  <si>
    <t>Time: 2:48:50 PM</t>
  </si>
  <si>
    <t>ID1: CRD 401 to 411</t>
  </si>
  <si>
    <t>ID2: 50 &amp; 20 µM</t>
  </si>
  <si>
    <t>ID3: 16.12.11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</si>
  <si>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</si>
  <si>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</si>
  <si>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</si>
  <si>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</si>
  <si>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</si>
  <si>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</si>
  <si>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</si>
  <si>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</si>
  <si>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</si>
  <si>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</si>
  <si>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50µM</t>
  </si>
  <si>
    <t>20µM</t>
  </si>
  <si>
    <t>CRD 401</t>
  </si>
  <si>
    <t>CRD 409</t>
  </si>
  <si>
    <t>CRD 402</t>
  </si>
  <si>
    <t>CRD 410</t>
  </si>
  <si>
    <t>CRD 403</t>
  </si>
  <si>
    <t>CRD 411</t>
  </si>
  <si>
    <t>CRD 404</t>
  </si>
  <si>
    <t>1% DMSO</t>
  </si>
  <si>
    <t>CRD 405</t>
  </si>
  <si>
    <t>Buffer</t>
  </si>
  <si>
    <t>CRD 406</t>
  </si>
  <si>
    <t>CRD 407</t>
  </si>
  <si>
    <t>CRD 408</t>
  </si>
  <si>
    <t>n1</t>
  </si>
  <si>
    <t>n2</t>
  </si>
  <si>
    <t>Avg</t>
  </si>
  <si>
    <t>fold</t>
  </si>
  <si>
    <t>Test ID: 271</t>
  </si>
  <si>
    <t>Date: 12/23/2011</t>
  </si>
  <si>
    <t>Time: 3:09:04 PM</t>
  </si>
  <si>
    <t>ID1: CRD 409 t0 407</t>
  </si>
  <si>
    <t>ID2: except 414</t>
  </si>
  <si>
    <t>ID3: 50uM &amp; 20uM</t>
  </si>
  <si>
    <t>CRD 412</t>
  </si>
  <si>
    <t>CRD 413</t>
  </si>
  <si>
    <t>CRD 415</t>
  </si>
  <si>
    <t>CRD 416</t>
  </si>
  <si>
    <t>CRD 417</t>
  </si>
  <si>
    <t>Test ID: 272</t>
  </si>
  <si>
    <t>Time: 4:02:45 PM</t>
  </si>
  <si>
    <t>ID1: CRD418 to 426</t>
  </si>
  <si>
    <t>ID2: 50 &amp; 20uM</t>
  </si>
  <si>
    <t>ID3: 23.12.11</t>
  </si>
  <si>
    <t>CRD 418</t>
  </si>
  <si>
    <t>CRD 426</t>
  </si>
  <si>
    <t>CRD 419</t>
  </si>
  <si>
    <t>CRD 420</t>
  </si>
  <si>
    <t>CRD 421</t>
  </si>
  <si>
    <t>CRD 422</t>
  </si>
  <si>
    <t>CRD 423</t>
  </si>
  <si>
    <t>CRD 424</t>
  </si>
  <si>
    <t>CRD 425</t>
  </si>
  <si>
    <t>CRD 427</t>
  </si>
  <si>
    <t>CRD 428</t>
  </si>
  <si>
    <t>Test ID: 275</t>
  </si>
  <si>
    <t>Date: 1/20/2012</t>
  </si>
  <si>
    <t>Time: 1:23:27 PM</t>
  </si>
  <si>
    <t>ID1: CRD427-448</t>
  </si>
  <si>
    <t>ID2: 50 &amp; 20µM</t>
  </si>
  <si>
    <t>ID3: 20.1.12</t>
  </si>
  <si>
    <t>CRD 429</t>
  </si>
  <si>
    <t>CRD 430</t>
  </si>
  <si>
    <t>CRD 431</t>
  </si>
  <si>
    <t>CRD 432</t>
  </si>
  <si>
    <t>CRD 433</t>
  </si>
  <si>
    <t>CRD 434</t>
  </si>
  <si>
    <t>CRD 435</t>
  </si>
  <si>
    <t>CRD 436</t>
  </si>
  <si>
    <t>CRD 437</t>
  </si>
  <si>
    <t>CRD 438</t>
  </si>
  <si>
    <t>CRD 439</t>
  </si>
  <si>
    <t>CRD 440</t>
  </si>
  <si>
    <t>CRD 441</t>
  </si>
  <si>
    <t>CRD 442</t>
  </si>
  <si>
    <t>CRD 443</t>
  </si>
  <si>
    <t>CRD 444</t>
  </si>
  <si>
    <t>CRD 445</t>
  </si>
  <si>
    <t>CRD 446</t>
  </si>
  <si>
    <t>CRD 447</t>
  </si>
  <si>
    <t>CRD 448</t>
  </si>
  <si>
    <t>Buffer only</t>
  </si>
  <si>
    <t>Test ID: 279</t>
  </si>
  <si>
    <t>Time: 7:19:58 PM</t>
  </si>
  <si>
    <t>ID1: CRD 443-450</t>
  </si>
  <si>
    <t>CRD 449</t>
  </si>
  <si>
    <t>CRD 450</t>
  </si>
  <si>
    <t>Controls</t>
  </si>
  <si>
    <t>Test ID: 287</t>
  </si>
  <si>
    <t>Date: 2/13/2012</t>
  </si>
  <si>
    <t>Time: 7:03:33 PM</t>
  </si>
  <si>
    <t>ID1: CRD451 to 469</t>
  </si>
  <si>
    <t>ID3: 13.2.12 a</t>
  </si>
  <si>
    <t>CRD 451</t>
  </si>
  <si>
    <t>CRD 459</t>
  </si>
  <si>
    <t>CRD 467</t>
  </si>
  <si>
    <t>CRD 452</t>
  </si>
  <si>
    <t>CRD 460</t>
  </si>
  <si>
    <t>CRD 468</t>
  </si>
  <si>
    <t>CRD 453</t>
  </si>
  <si>
    <t>CRD 461</t>
  </si>
  <si>
    <t>CRD 469</t>
  </si>
  <si>
    <t>CRD 454</t>
  </si>
  <si>
    <t>CRD 462</t>
  </si>
  <si>
    <t>CRD 455</t>
  </si>
  <si>
    <t>CRD 463</t>
  </si>
  <si>
    <t>CRD 456</t>
  </si>
  <si>
    <t>CRD 464</t>
  </si>
  <si>
    <t>CRD 457</t>
  </si>
  <si>
    <t>CRD 465</t>
  </si>
  <si>
    <t>CRD 458</t>
  </si>
  <si>
    <t>CRD 466</t>
  </si>
  <si>
    <t>Test ID: 300</t>
  </si>
  <si>
    <t>Date: 2/22/2012</t>
  </si>
  <si>
    <t>Time: 6:22:07 PM</t>
  </si>
  <si>
    <t>ID1: CRD470-482</t>
  </si>
  <si>
    <t>CRD 470</t>
  </si>
  <si>
    <t>CRD 478</t>
  </si>
  <si>
    <t>CRD 471</t>
  </si>
  <si>
    <t>CRD 479</t>
  </si>
  <si>
    <t>CRD 472</t>
  </si>
  <si>
    <t>CRD 480</t>
  </si>
  <si>
    <t>CRD 473</t>
  </si>
  <si>
    <t>CRD 481</t>
  </si>
  <si>
    <t>CRD 474</t>
  </si>
  <si>
    <t>CRD 482</t>
  </si>
  <si>
    <t>CRD 475</t>
  </si>
  <si>
    <t>1% DMSO buffer</t>
  </si>
  <si>
    <t>60mM KPO4 buffer</t>
  </si>
  <si>
    <t>CRD 476</t>
  </si>
  <si>
    <t>CRD 477</t>
  </si>
  <si>
    <t xml:space="preserve">all compds apart from CRD 475,476,477,479 &amp; 481 are soluble. </t>
  </si>
  <si>
    <t>n3</t>
  </si>
  <si>
    <t>Test ID: 297</t>
  </si>
  <si>
    <t>Date: 2/15/2012</t>
  </si>
  <si>
    <t>Time: 5:32:39 PM</t>
  </si>
  <si>
    <t>ID1: CRD483-497</t>
  </si>
  <si>
    <t>ID3: triplicates</t>
  </si>
  <si>
    <t>CRD 483</t>
  </si>
  <si>
    <t>CRD 491</t>
  </si>
  <si>
    <t>CRD 484</t>
  </si>
  <si>
    <t>CRD 492</t>
  </si>
  <si>
    <t>CRD 485</t>
  </si>
  <si>
    <t>CRD 493</t>
  </si>
  <si>
    <t>CRD 486</t>
  </si>
  <si>
    <t>CRD 494</t>
  </si>
  <si>
    <t>CRD 487</t>
  </si>
  <si>
    <t>CRD 495</t>
  </si>
  <si>
    <t>CRD 488</t>
  </si>
  <si>
    <t>CRD 496</t>
  </si>
  <si>
    <t>CRD 489</t>
  </si>
  <si>
    <t>CRD 497</t>
  </si>
  <si>
    <t>CRD 490</t>
  </si>
  <si>
    <t>all copds apart from CRD 484,485,486, 487, 493 &amp; 494 are soluble.  at 50 &amp; 20 µM while CRD 485 is soluble at 20µM.</t>
  </si>
  <si>
    <t>CRD 484,486, 487, 493 &amp; 494 are insoluble at 50 &amp; 20 µM while CRD 485 is soluble at 20µM.</t>
  </si>
  <si>
    <t>%CV</t>
  </si>
  <si>
    <t>Test ID: 277</t>
  </si>
  <si>
    <t>Time: 1:32:56 PM</t>
  </si>
  <si>
    <t>ID1: 449 &amp; 450</t>
  </si>
  <si>
    <t>Fold</t>
  </si>
  <si>
    <t>Test ID: 371</t>
  </si>
  <si>
    <t>Date: 4/16/2012</t>
  </si>
  <si>
    <t>Time: 6:45:50 PM</t>
  </si>
  <si>
    <t>ID1: CRD 486 batch-2</t>
  </si>
  <si>
    <t>ID2: 50, 20,10 &amp; 2µM</t>
  </si>
  <si>
    <t>CRD 486 batch-2</t>
  </si>
  <si>
    <t>buffer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</si>
</sst>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6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1" xfId="0" applyBorder="1" applyAlignment="1">
      <alignment horizontal="center"/>
    </xf>
    <xf numFmtId="0" fontId="2" fillId="0" borderId="0" xfId="0" applyFont="1"/>
    <xf numFmtId="0" fontId="0" fillId="0" borderId="6" xfId="0" applyBorder="1" applyAlignment="1">
      <alignment horizontal="right"/>
    </xf>
    <xf numFmtId="1" fontId="0" fillId="0" borderId="6" xfId="0" applyNumberFormat="1" applyBorder="1"/>
    <xf numFmtId="0" fontId="0" fillId="0" borderId="16" xfId="0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37" xfId="0" applyBorder="1" applyAlignment="1">
      <alignment horizontal="right"/>
    </xf>
    <xf numFmtId="1" fontId="0" fillId="0" borderId="37" xfId="0" applyNumberFormat="1" applyBorder="1" applyAlignment="1">
      <alignment horizontal="right"/>
    </xf>
    <xf numFmtId="0" fontId="2" fillId="0" borderId="3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37" xfId="0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64" fontId="2" fillId="0" borderId="3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4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2" fillId="0" borderId="38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6" xfId="0" applyBorder="1"/>
    <xf numFmtId="0" fontId="0" fillId="0" borderId="16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9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6" xfId="0" applyBorder="1" applyAlignment="1">
      <alignment horizontal="center"/>
    </xf>
    <xf numFmtId="1" fontId="0" fillId="0" borderId="26" xfId="0" applyNumberForma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27" xfId="0" applyNumberFormat="1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6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25" xfId="0" applyBorder="1" applyAlignment="1"/>
    <xf numFmtId="0" fontId="0" fillId="0" borderId="0" xfId="0" applyAlignment="1"/>
    <xf numFmtId="0" fontId="0" fillId="0" borderId="3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40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0" fillId="0" borderId="40" xfId="0" applyBorder="1" applyAlignment="1">
      <alignment horizontal="right"/>
    </xf>
    <xf numFmtId="1" fontId="0" fillId="0" borderId="40" xfId="0" applyNumberFormat="1" applyBorder="1"/>
    <xf numFmtId="0" fontId="0" fillId="0" borderId="10" xfId="0" applyBorder="1" applyAlignment="1">
      <alignment horizontal="right"/>
    </xf>
    <xf numFmtId="0" fontId="1" fillId="0" borderId="11" xfId="0" applyFont="1" applyBorder="1" applyAlignment="1">
      <alignment horizontal="right"/>
    </xf>
    <xf numFmtId="1" fontId="0" fillId="0" borderId="16" xfId="0" applyNumberFormat="1" applyBorder="1"/>
    <xf numFmtId="0" fontId="1" fillId="0" borderId="37" xfId="0" applyFont="1" applyBorder="1" applyAlignment="1">
      <alignment horizontal="right"/>
    </xf>
    <xf numFmtId="0" fontId="0" fillId="0" borderId="32" xfId="0" applyBorder="1"/>
    <xf numFmtId="0" fontId="0" fillId="0" borderId="11" xfId="0" applyBorder="1" applyAlignment="1">
      <alignment horizontal="right"/>
    </xf>
    <xf numFmtId="1" fontId="0" fillId="0" borderId="11" xfId="0" applyNumberFormat="1" applyBorder="1"/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6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2" fillId="0" borderId="0" xfId="0" applyFont="1" applyBorder="1" applyAlignment="1"/>
    <xf numFmtId="0" fontId="0" fillId="0" borderId="0" xfId="0" applyBorder="1" applyAlignment="1"/>
    <xf numFmtId="0" fontId="0" fillId="0" borderId="0" xfId="0" applyBorder="1"/>
    <xf numFmtId="0" fontId="0" fillId="0" borderId="12" xfId="0" applyBorder="1"/>
    <xf numFmtId="0" fontId="0" fillId="0" borderId="13" xfId="0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3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0" fillId="0" borderId="46" xfId="0" applyBorder="1" applyAlignment="1">
      <alignment horizontal="right"/>
    </xf>
    <xf numFmtId="0" fontId="0" fillId="0" borderId="34" xfId="0" applyBorder="1" applyAlignment="1">
      <alignment horizontal="right"/>
    </xf>
    <xf numFmtId="0" fontId="1" fillId="0" borderId="34" xfId="0" applyFont="1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39" xfId="0" applyBorder="1" applyAlignment="1">
      <alignment horizontal="right"/>
    </xf>
    <xf numFmtId="164" fontId="2" fillId="0" borderId="12" xfId="0" applyNumberFormat="1" applyFont="1" applyBorder="1"/>
    <xf numFmtId="164" fontId="2" fillId="0" borderId="14" xfId="0" applyNumberFormat="1" applyFont="1" applyBorder="1"/>
    <xf numFmtId="164" fontId="2" fillId="0" borderId="41" xfId="0" applyNumberFormat="1" applyFont="1" applyBorder="1"/>
    <xf numFmtId="164" fontId="2" fillId="0" borderId="17" xfId="0" applyNumberFormat="1" applyFont="1" applyBorder="1"/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6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2" fillId="0" borderId="0" xfId="0" applyFont="1" applyAlignment="1">
      <alignment horizontal="right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1" xfId="0" applyBorder="1" applyAlignment="1">
      <alignment horizontal="center"/>
    </xf>
    <xf numFmtId="0" fontId="2" fillId="0" borderId="0" xfId="0" applyFont="1" applyFill="1" applyBorder="1"/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6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3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Border="1"/>
    <xf numFmtId="0" fontId="0" fillId="0" borderId="3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5" xfId="0" applyBorder="1" applyAlignment="1">
      <alignment horizontal="right"/>
    </xf>
    <xf numFmtId="1" fontId="0" fillId="0" borderId="17" xfId="0" applyNumberForma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6" xfId="0" applyBorder="1"/>
    <xf numFmtId="0" fontId="0" fillId="0" borderId="17" xfId="0" applyBorder="1"/>
    <xf numFmtId="0" fontId="0" fillId="0" borderId="0" xfId="0" applyBorder="1" applyAlignment="1">
      <alignment horizontal="center"/>
    </xf>
    <xf numFmtId="0" fontId="0" fillId="0" borderId="3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34" xfId="0" applyBorder="1"/>
    <xf numFmtId="0" fontId="0" fillId="0" borderId="9" xfId="0" applyBorder="1"/>
    <xf numFmtId="0" fontId="0" fillId="0" borderId="37" xfId="0" applyBorder="1"/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48" xfId="0" applyNumberFormat="1" applyFont="1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0" fontId="1" fillId="0" borderId="13" xfId="0" applyFont="1" applyBorder="1" applyAlignment="1">
      <alignment horizontal="right"/>
    </xf>
    <xf numFmtId="164" fontId="2" fillId="0" borderId="38" xfId="0" applyNumberFormat="1" applyFont="1" applyBorder="1"/>
    <xf numFmtId="164" fontId="2" fillId="0" borderId="33" xfId="0" applyNumberFormat="1" applyFont="1" applyBorder="1"/>
    <xf numFmtId="164" fontId="2" fillId="0" borderId="35" xfId="0" applyNumberFormat="1" applyFont="1" applyBorder="1"/>
    <xf numFmtId="164" fontId="0" fillId="0" borderId="6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11" fontId="0" fillId="0" borderId="6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W33"/>
  <sheetViews>
    <sheetView topLeftCell="A3" workbookViewId="0">
      <selection activeCell="W14" sqref="W14"/>
    </sheetView>
  </sheetViews>
  <sheetFormatPr defaultRowHeight="15"/>
  <cols>
    <col min="18" max="18" width="9.140625" style="1"/>
    <col min="19" max="19" width="9.5703125" style="1" bestFit="1" customWidth="1"/>
  </cols>
  <sheetData>
    <row r="3" spans="1:23">
      <c r="A3" s="2" t="s">
        <v>0</v>
      </c>
      <c r="B3" s="1"/>
      <c r="C3" s="1"/>
      <c r="D3" s="2" t="s">
        <v>1</v>
      </c>
      <c r="E3" s="1"/>
      <c r="F3" s="1"/>
      <c r="G3" s="1"/>
      <c r="H3" s="1"/>
      <c r="I3" s="1"/>
      <c r="J3" s="1"/>
      <c r="K3" s="2" t="s">
        <v>2</v>
      </c>
      <c r="L3" s="1"/>
      <c r="M3" s="1"/>
    </row>
    <row r="4" spans="1:23">
      <c r="A4" s="2" t="s">
        <v>3</v>
      </c>
      <c r="B4" s="1"/>
      <c r="C4" s="1"/>
      <c r="D4" s="1"/>
      <c r="E4" s="1"/>
      <c r="F4" s="1"/>
      <c r="G4" s="1"/>
      <c r="H4" s="1"/>
      <c r="I4" s="2" t="s">
        <v>4</v>
      </c>
      <c r="J4" s="1"/>
      <c r="K4" s="2" t="s">
        <v>5</v>
      </c>
      <c r="L4" s="1"/>
      <c r="M4" s="1"/>
    </row>
    <row r="5" spans="1:23">
      <c r="A5" s="2" t="s">
        <v>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3">
      <c r="A6" s="2" t="s">
        <v>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3">
      <c r="A7" s="2" t="s">
        <v>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23">
      <c r="A8" s="2" t="s">
        <v>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11" spans="1:23" ht="15.75" thickBot="1"/>
    <row r="12" spans="1:23">
      <c r="A12" s="1"/>
      <c r="B12" s="1" t="s">
        <v>10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P12" s="266" t="s">
        <v>19</v>
      </c>
      <c r="Q12" s="267"/>
      <c r="R12" s="267"/>
      <c r="S12" s="36"/>
      <c r="T12" s="266" t="s">
        <v>20</v>
      </c>
      <c r="U12" s="267"/>
      <c r="V12" s="267"/>
      <c r="W12" s="33"/>
    </row>
    <row r="13" spans="1:23" ht="15.75" thickBot="1">
      <c r="A13" s="1"/>
      <c r="B13" s="3">
        <v>1</v>
      </c>
      <c r="C13" s="3">
        <v>2</v>
      </c>
      <c r="D13" s="3">
        <v>3</v>
      </c>
      <c r="E13" s="3">
        <v>4</v>
      </c>
      <c r="F13" s="3">
        <v>5</v>
      </c>
      <c r="G13" s="3">
        <v>6</v>
      </c>
      <c r="H13" s="3">
        <v>7</v>
      </c>
      <c r="I13" s="3">
        <v>8</v>
      </c>
      <c r="J13" s="3">
        <v>9</v>
      </c>
      <c r="K13" s="3">
        <v>10</v>
      </c>
      <c r="L13" s="3">
        <v>11</v>
      </c>
      <c r="M13" s="3">
        <v>12</v>
      </c>
      <c r="O13" s="26"/>
      <c r="P13" s="37" t="s">
        <v>34</v>
      </c>
      <c r="Q13" s="38" t="s">
        <v>35</v>
      </c>
      <c r="R13" s="38" t="s">
        <v>36</v>
      </c>
      <c r="S13" s="39" t="s">
        <v>37</v>
      </c>
      <c r="T13" s="37" t="s">
        <v>34</v>
      </c>
      <c r="U13" s="38" t="s">
        <v>35</v>
      </c>
      <c r="V13" s="38" t="s">
        <v>36</v>
      </c>
      <c r="W13" s="40" t="s">
        <v>37</v>
      </c>
    </row>
    <row r="14" spans="1:23">
      <c r="A14" s="3" t="s">
        <v>11</v>
      </c>
      <c r="B14" s="4">
        <v>13453</v>
      </c>
      <c r="C14" s="5">
        <v>14823</v>
      </c>
      <c r="D14" s="5">
        <v>1771</v>
      </c>
      <c r="E14" s="5">
        <v>2039</v>
      </c>
      <c r="F14" s="5">
        <v>21210</v>
      </c>
      <c r="G14" s="5">
        <v>20048</v>
      </c>
      <c r="H14" s="5">
        <v>1514</v>
      </c>
      <c r="I14" s="5">
        <v>2220</v>
      </c>
      <c r="J14" s="5"/>
      <c r="K14" s="5"/>
      <c r="L14" s="5"/>
      <c r="M14" s="6"/>
      <c r="O14" s="3" t="s">
        <v>21</v>
      </c>
      <c r="P14" s="25">
        <v>13453</v>
      </c>
      <c r="Q14" s="20">
        <v>14823</v>
      </c>
      <c r="R14" s="48">
        <f>AVERAGE(P14:Q14)</f>
        <v>14138</v>
      </c>
      <c r="S14" s="51">
        <f t="shared" ref="S14:S24" si="0">R14/$R$25</f>
        <v>22.512738853503183</v>
      </c>
      <c r="T14" s="25">
        <v>1771</v>
      </c>
      <c r="U14" s="20">
        <v>2039</v>
      </c>
      <c r="V14" s="48">
        <f>AVERAGE(T14:U14)</f>
        <v>1905</v>
      </c>
      <c r="W14" s="52">
        <f>V14/$R$25</f>
        <v>3.0334394904458599</v>
      </c>
    </row>
    <row r="15" spans="1:23">
      <c r="A15" s="3" t="s">
        <v>12</v>
      </c>
      <c r="B15" s="7">
        <v>2566</v>
      </c>
      <c r="C15" s="8">
        <v>3750</v>
      </c>
      <c r="D15" s="8">
        <v>637</v>
      </c>
      <c r="E15" s="8">
        <v>937</v>
      </c>
      <c r="F15" s="8">
        <v>11393</v>
      </c>
      <c r="G15" s="8">
        <v>15210</v>
      </c>
      <c r="H15" s="8">
        <v>2627</v>
      </c>
      <c r="I15" s="8">
        <v>2382</v>
      </c>
      <c r="J15" s="8"/>
      <c r="K15" s="8"/>
      <c r="L15" s="8"/>
      <c r="M15" s="9"/>
      <c r="O15" s="3" t="s">
        <v>23</v>
      </c>
      <c r="P15" s="22">
        <v>2566</v>
      </c>
      <c r="Q15" s="21">
        <v>3750</v>
      </c>
      <c r="R15" s="43">
        <f t="shared" ref="R15:R26" si="1">AVERAGE(P15:Q15)</f>
        <v>3158</v>
      </c>
      <c r="S15" s="44">
        <f t="shared" si="0"/>
        <v>5.0286624203821653</v>
      </c>
      <c r="T15" s="22">
        <v>637</v>
      </c>
      <c r="U15" s="21">
        <v>937</v>
      </c>
      <c r="V15" s="43">
        <f t="shared" ref="V15:V24" si="2">AVERAGE(T15:U15)</f>
        <v>787</v>
      </c>
      <c r="W15" s="45">
        <f t="shared" ref="W15:W24" si="3">V15/$R$25</f>
        <v>1.2531847133757963</v>
      </c>
    </row>
    <row r="16" spans="1:23">
      <c r="A16" s="3" t="s">
        <v>13</v>
      </c>
      <c r="B16" s="7">
        <v>13261</v>
      </c>
      <c r="C16" s="8">
        <v>10506</v>
      </c>
      <c r="D16" s="8">
        <v>4246</v>
      </c>
      <c r="E16" s="8">
        <v>4585</v>
      </c>
      <c r="F16" s="8">
        <v>10431</v>
      </c>
      <c r="G16" s="8">
        <v>12196</v>
      </c>
      <c r="H16" s="8">
        <v>3838</v>
      </c>
      <c r="I16" s="8">
        <v>5312</v>
      </c>
      <c r="J16" s="8"/>
      <c r="K16" s="8"/>
      <c r="L16" s="8"/>
      <c r="M16" s="9"/>
      <c r="O16" s="3" t="s">
        <v>25</v>
      </c>
      <c r="P16" s="22">
        <v>13261</v>
      </c>
      <c r="Q16" s="21">
        <v>10506</v>
      </c>
      <c r="R16" s="43">
        <f t="shared" si="1"/>
        <v>11883.5</v>
      </c>
      <c r="S16" s="44">
        <f t="shared" si="0"/>
        <v>18.922770700636942</v>
      </c>
      <c r="T16" s="22">
        <v>4246</v>
      </c>
      <c r="U16" s="21">
        <v>4585</v>
      </c>
      <c r="V16" s="43">
        <f t="shared" si="2"/>
        <v>4415.5</v>
      </c>
      <c r="W16" s="45">
        <f t="shared" si="3"/>
        <v>7.0310509554140124</v>
      </c>
    </row>
    <row r="17" spans="1:23">
      <c r="A17" s="3" t="s">
        <v>14</v>
      </c>
      <c r="B17" s="7">
        <v>23201</v>
      </c>
      <c r="C17" s="8">
        <v>19054</v>
      </c>
      <c r="D17" s="8">
        <v>9053</v>
      </c>
      <c r="E17" s="8">
        <v>6679</v>
      </c>
      <c r="F17" s="8">
        <v>375</v>
      </c>
      <c r="G17" s="8">
        <v>881</v>
      </c>
      <c r="H17" s="8"/>
      <c r="I17" s="8"/>
      <c r="J17" s="8"/>
      <c r="K17" s="8"/>
      <c r="L17" s="8"/>
      <c r="M17" s="9"/>
      <c r="O17" s="3" t="s">
        <v>27</v>
      </c>
      <c r="P17" s="22">
        <v>23201</v>
      </c>
      <c r="Q17" s="21">
        <v>19054</v>
      </c>
      <c r="R17" s="43">
        <f t="shared" si="1"/>
        <v>21127.5</v>
      </c>
      <c r="S17" s="44">
        <f t="shared" si="0"/>
        <v>33.642515923566876</v>
      </c>
      <c r="T17" s="22">
        <v>9053</v>
      </c>
      <c r="U17" s="21">
        <v>6679</v>
      </c>
      <c r="V17" s="43">
        <f t="shared" si="2"/>
        <v>7866</v>
      </c>
      <c r="W17" s="45">
        <f t="shared" si="3"/>
        <v>12.52547770700637</v>
      </c>
    </row>
    <row r="18" spans="1:23">
      <c r="A18" s="3" t="s">
        <v>15</v>
      </c>
      <c r="B18" s="7">
        <v>1160</v>
      </c>
      <c r="C18" s="8">
        <v>1572</v>
      </c>
      <c r="D18" s="8">
        <v>867</v>
      </c>
      <c r="E18" s="8">
        <v>761</v>
      </c>
      <c r="F18" s="8">
        <v>447</v>
      </c>
      <c r="G18" s="8">
        <v>945</v>
      </c>
      <c r="H18" s="8"/>
      <c r="I18" s="8"/>
      <c r="J18" s="8"/>
      <c r="K18" s="8"/>
      <c r="L18" s="8"/>
      <c r="M18" s="9"/>
      <c r="O18" s="3" t="s">
        <v>29</v>
      </c>
      <c r="P18" s="22">
        <v>1160</v>
      </c>
      <c r="Q18" s="21">
        <v>1572</v>
      </c>
      <c r="R18" s="43">
        <f t="shared" si="1"/>
        <v>1366</v>
      </c>
      <c r="S18" s="44">
        <f t="shared" si="0"/>
        <v>2.1751592356687897</v>
      </c>
      <c r="T18" s="22">
        <v>867</v>
      </c>
      <c r="U18" s="21">
        <v>761</v>
      </c>
      <c r="V18" s="43">
        <f t="shared" si="2"/>
        <v>814</v>
      </c>
      <c r="W18" s="45">
        <f t="shared" si="3"/>
        <v>1.2961783439490446</v>
      </c>
    </row>
    <row r="19" spans="1:23">
      <c r="A19" s="3" t="s">
        <v>16</v>
      </c>
      <c r="B19" s="7">
        <v>22379</v>
      </c>
      <c r="C19" s="8">
        <v>22330</v>
      </c>
      <c r="D19" s="8">
        <v>5944</v>
      </c>
      <c r="E19" s="8">
        <v>7147</v>
      </c>
      <c r="F19" s="8"/>
      <c r="G19" s="8"/>
      <c r="H19" s="8"/>
      <c r="I19" s="8"/>
      <c r="J19" s="8"/>
      <c r="K19" s="8"/>
      <c r="L19" s="8"/>
      <c r="M19" s="9"/>
      <c r="O19" s="3" t="s">
        <v>31</v>
      </c>
      <c r="P19" s="22">
        <v>22379</v>
      </c>
      <c r="Q19" s="21">
        <v>22330</v>
      </c>
      <c r="R19" s="43">
        <f t="shared" si="1"/>
        <v>22354.5</v>
      </c>
      <c r="S19" s="44">
        <f t="shared" si="0"/>
        <v>35.596337579617831</v>
      </c>
      <c r="T19" s="22">
        <v>5944</v>
      </c>
      <c r="U19" s="21">
        <v>7147</v>
      </c>
      <c r="V19" s="43">
        <f t="shared" si="2"/>
        <v>6545.5</v>
      </c>
      <c r="W19" s="45">
        <f t="shared" si="3"/>
        <v>10.422770700636942</v>
      </c>
    </row>
    <row r="20" spans="1:23">
      <c r="A20" s="3" t="s">
        <v>17</v>
      </c>
      <c r="B20" s="7">
        <v>17486</v>
      </c>
      <c r="C20" s="8">
        <v>14352</v>
      </c>
      <c r="D20" s="8">
        <v>8816</v>
      </c>
      <c r="E20" s="8">
        <v>9169</v>
      </c>
      <c r="F20" s="8"/>
      <c r="G20" s="8"/>
      <c r="H20" s="8"/>
      <c r="I20" s="8"/>
      <c r="J20" s="8"/>
      <c r="K20" s="8"/>
      <c r="L20" s="8"/>
      <c r="M20" s="9"/>
      <c r="O20" s="3" t="s">
        <v>32</v>
      </c>
      <c r="P20" s="22">
        <v>17486</v>
      </c>
      <c r="Q20" s="21">
        <v>14352</v>
      </c>
      <c r="R20" s="43">
        <f t="shared" si="1"/>
        <v>15919</v>
      </c>
      <c r="S20" s="44">
        <f t="shared" si="0"/>
        <v>25.348726114649683</v>
      </c>
      <c r="T20" s="22">
        <v>8816</v>
      </c>
      <c r="U20" s="21">
        <v>9169</v>
      </c>
      <c r="V20" s="43">
        <f t="shared" si="2"/>
        <v>8992.5</v>
      </c>
      <c r="W20" s="45">
        <f t="shared" si="3"/>
        <v>14.319267515923567</v>
      </c>
    </row>
    <row r="21" spans="1:23">
      <c r="A21" s="3" t="s">
        <v>18</v>
      </c>
      <c r="B21" s="10">
        <v>13251</v>
      </c>
      <c r="C21" s="11">
        <v>15494</v>
      </c>
      <c r="D21" s="11">
        <v>2011</v>
      </c>
      <c r="E21" s="11">
        <v>1695</v>
      </c>
      <c r="F21" s="11"/>
      <c r="G21" s="11"/>
      <c r="H21" s="11"/>
      <c r="I21" s="11"/>
      <c r="J21" s="11"/>
      <c r="K21" s="11"/>
      <c r="L21" s="11"/>
      <c r="M21" s="12"/>
      <c r="O21" s="3" t="s">
        <v>33</v>
      </c>
      <c r="P21" s="22">
        <v>13251</v>
      </c>
      <c r="Q21" s="21">
        <v>15494</v>
      </c>
      <c r="R21" s="43">
        <f t="shared" si="1"/>
        <v>14372.5</v>
      </c>
      <c r="S21" s="44">
        <f t="shared" si="0"/>
        <v>22.886146496815286</v>
      </c>
      <c r="T21" s="22">
        <v>2011</v>
      </c>
      <c r="U21" s="21">
        <v>1695</v>
      </c>
      <c r="V21" s="43">
        <f t="shared" si="2"/>
        <v>1853</v>
      </c>
      <c r="W21" s="45">
        <f t="shared" si="3"/>
        <v>2.9506369426751591</v>
      </c>
    </row>
    <row r="22" spans="1:23">
      <c r="O22" s="3" t="s">
        <v>22</v>
      </c>
      <c r="P22" s="22">
        <v>21210</v>
      </c>
      <c r="Q22" s="21">
        <v>20048</v>
      </c>
      <c r="R22" s="43">
        <f t="shared" si="1"/>
        <v>20629</v>
      </c>
      <c r="S22" s="44">
        <f t="shared" si="0"/>
        <v>32.848726114649679</v>
      </c>
      <c r="T22" s="22">
        <v>1514</v>
      </c>
      <c r="U22" s="21">
        <v>2220</v>
      </c>
      <c r="V22" s="43">
        <f t="shared" si="2"/>
        <v>1867</v>
      </c>
      <c r="W22" s="45">
        <f t="shared" si="3"/>
        <v>2.9729299363057327</v>
      </c>
    </row>
    <row r="23" spans="1:23">
      <c r="O23" s="3" t="s">
        <v>24</v>
      </c>
      <c r="P23" s="22">
        <v>11393</v>
      </c>
      <c r="Q23" s="21">
        <v>15210</v>
      </c>
      <c r="R23" s="43">
        <f t="shared" si="1"/>
        <v>13301.5</v>
      </c>
      <c r="S23" s="44">
        <f t="shared" si="0"/>
        <v>21.180732484076433</v>
      </c>
      <c r="T23" s="22">
        <v>2627</v>
      </c>
      <c r="U23" s="21">
        <v>2382</v>
      </c>
      <c r="V23" s="43">
        <f t="shared" si="2"/>
        <v>2504.5</v>
      </c>
      <c r="W23" s="45">
        <f t="shared" si="3"/>
        <v>3.9880573248407645</v>
      </c>
    </row>
    <row r="24" spans="1:23" ht="15.75" thickBot="1">
      <c r="A24" s="1"/>
      <c r="B24" s="269" t="s">
        <v>19</v>
      </c>
      <c r="C24" s="269"/>
      <c r="D24" s="269" t="s">
        <v>20</v>
      </c>
      <c r="E24" s="269"/>
      <c r="F24" s="269" t="s">
        <v>19</v>
      </c>
      <c r="G24" s="269"/>
      <c r="H24" s="269" t="s">
        <v>20</v>
      </c>
      <c r="I24" s="269"/>
      <c r="J24" s="1"/>
      <c r="K24" s="1"/>
      <c r="L24" s="1"/>
      <c r="M24" s="1"/>
      <c r="O24" s="3" t="s">
        <v>26</v>
      </c>
      <c r="P24" s="23">
        <v>10431</v>
      </c>
      <c r="Q24" s="24">
        <v>12196</v>
      </c>
      <c r="R24" s="46">
        <f t="shared" si="1"/>
        <v>11313.5</v>
      </c>
      <c r="S24" s="53">
        <f t="shared" si="0"/>
        <v>18.015127388535031</v>
      </c>
      <c r="T24" s="23">
        <v>3838</v>
      </c>
      <c r="U24" s="24">
        <v>5312</v>
      </c>
      <c r="V24" s="46">
        <f t="shared" si="2"/>
        <v>4575</v>
      </c>
      <c r="W24" s="54">
        <f t="shared" si="3"/>
        <v>7.2850318471337578</v>
      </c>
    </row>
    <row r="25" spans="1:23" ht="15.75" thickBot="1">
      <c r="A25" s="1"/>
      <c r="B25" s="3">
        <v>1</v>
      </c>
      <c r="C25" s="3">
        <v>2</v>
      </c>
      <c r="D25" s="3">
        <v>3</v>
      </c>
      <c r="E25" s="3">
        <v>4</v>
      </c>
      <c r="F25" s="3">
        <v>5</v>
      </c>
      <c r="G25" s="3">
        <v>6</v>
      </c>
      <c r="H25" s="3">
        <v>7</v>
      </c>
      <c r="I25" s="3">
        <v>8</v>
      </c>
      <c r="J25" s="3">
        <v>9</v>
      </c>
      <c r="K25" s="3">
        <v>10</v>
      </c>
      <c r="L25" s="3">
        <v>11</v>
      </c>
      <c r="M25" s="3">
        <v>12</v>
      </c>
      <c r="O25" s="3" t="s">
        <v>28</v>
      </c>
      <c r="P25" s="27">
        <v>375</v>
      </c>
      <c r="Q25" s="41">
        <v>881</v>
      </c>
      <c r="R25" s="42">
        <f t="shared" si="1"/>
        <v>628</v>
      </c>
      <c r="S25" s="50"/>
      <c r="T25" s="17"/>
      <c r="U25" s="17"/>
      <c r="V25" s="17"/>
      <c r="W25" s="17"/>
    </row>
    <row r="26" spans="1:23" ht="15.75" thickBot="1">
      <c r="A26" s="3" t="s">
        <v>11</v>
      </c>
      <c r="B26" s="272" t="s">
        <v>21</v>
      </c>
      <c r="C26" s="273"/>
      <c r="D26" s="273"/>
      <c r="E26" s="273"/>
      <c r="F26" s="273" t="s">
        <v>22</v>
      </c>
      <c r="G26" s="273"/>
      <c r="H26" s="273"/>
      <c r="I26" s="273"/>
      <c r="J26" s="18"/>
      <c r="K26" s="18"/>
      <c r="L26" s="18"/>
      <c r="M26" s="19"/>
      <c r="O26" s="3" t="s">
        <v>30</v>
      </c>
      <c r="P26" s="23">
        <v>447</v>
      </c>
      <c r="Q26" s="24">
        <v>945</v>
      </c>
      <c r="R26" s="46">
        <f t="shared" si="1"/>
        <v>696</v>
      </c>
      <c r="S26" s="49"/>
      <c r="T26" s="17"/>
      <c r="U26" s="17"/>
      <c r="V26" s="17"/>
      <c r="W26" s="17"/>
    </row>
    <row r="27" spans="1:23">
      <c r="A27" s="3" t="s">
        <v>12</v>
      </c>
      <c r="B27" s="268" t="s">
        <v>23</v>
      </c>
      <c r="C27" s="269"/>
      <c r="D27" s="269"/>
      <c r="E27" s="269"/>
      <c r="F27" s="269" t="s">
        <v>24</v>
      </c>
      <c r="G27" s="269"/>
      <c r="H27" s="269"/>
      <c r="I27" s="269"/>
      <c r="J27" s="13"/>
      <c r="K27" s="13"/>
      <c r="L27" s="13"/>
      <c r="M27" s="14"/>
    </row>
    <row r="28" spans="1:23">
      <c r="A28" s="3" t="s">
        <v>13</v>
      </c>
      <c r="B28" s="268" t="s">
        <v>25</v>
      </c>
      <c r="C28" s="269"/>
      <c r="D28" s="269"/>
      <c r="E28" s="269"/>
      <c r="F28" s="269" t="s">
        <v>26</v>
      </c>
      <c r="G28" s="269"/>
      <c r="H28" s="269"/>
      <c r="I28" s="269"/>
      <c r="J28" s="13"/>
      <c r="K28" s="13"/>
      <c r="L28" s="13"/>
      <c r="M28" s="14"/>
    </row>
    <row r="29" spans="1:23">
      <c r="A29" s="3" t="s">
        <v>14</v>
      </c>
      <c r="B29" s="268" t="s">
        <v>27</v>
      </c>
      <c r="C29" s="269"/>
      <c r="D29" s="269"/>
      <c r="E29" s="269"/>
      <c r="F29" s="269" t="s">
        <v>28</v>
      </c>
      <c r="G29" s="269"/>
      <c r="H29" s="13"/>
      <c r="I29" s="13"/>
      <c r="J29" s="13"/>
      <c r="K29" s="13"/>
      <c r="L29" s="13"/>
      <c r="M29" s="14"/>
    </row>
    <row r="30" spans="1:23">
      <c r="A30" s="3" t="s">
        <v>15</v>
      </c>
      <c r="B30" s="268" t="s">
        <v>29</v>
      </c>
      <c r="C30" s="269"/>
      <c r="D30" s="269"/>
      <c r="E30" s="269"/>
      <c r="F30" s="269" t="s">
        <v>30</v>
      </c>
      <c r="G30" s="269"/>
      <c r="H30" s="13"/>
      <c r="I30" s="13"/>
      <c r="J30" s="13"/>
      <c r="K30" s="13"/>
      <c r="L30" s="13"/>
      <c r="M30" s="14"/>
    </row>
    <row r="31" spans="1:23">
      <c r="A31" s="3" t="s">
        <v>16</v>
      </c>
      <c r="B31" s="268" t="s">
        <v>31</v>
      </c>
      <c r="C31" s="269"/>
      <c r="D31" s="269"/>
      <c r="E31" s="269"/>
      <c r="F31" s="13"/>
      <c r="G31" s="13"/>
      <c r="H31" s="13"/>
      <c r="I31" s="13"/>
      <c r="J31" s="13"/>
      <c r="K31" s="13"/>
      <c r="L31" s="13"/>
      <c r="M31" s="14"/>
    </row>
    <row r="32" spans="1:23">
      <c r="A32" s="3" t="s">
        <v>17</v>
      </c>
      <c r="B32" s="268" t="s">
        <v>32</v>
      </c>
      <c r="C32" s="269"/>
      <c r="D32" s="269"/>
      <c r="E32" s="269"/>
      <c r="F32" s="13"/>
      <c r="G32" s="13"/>
      <c r="H32" s="13"/>
      <c r="I32" s="13"/>
      <c r="J32" s="13"/>
      <c r="K32" s="13"/>
      <c r="L32" s="13"/>
      <c r="M32" s="14"/>
    </row>
    <row r="33" spans="1:13" ht="15.75" thickBot="1">
      <c r="A33" s="3" t="s">
        <v>18</v>
      </c>
      <c r="B33" s="270" t="s">
        <v>33</v>
      </c>
      <c r="C33" s="271"/>
      <c r="D33" s="271"/>
      <c r="E33" s="271"/>
      <c r="F33" s="15"/>
      <c r="G33" s="15"/>
      <c r="H33" s="15"/>
      <c r="I33" s="15"/>
      <c r="J33" s="15"/>
      <c r="K33" s="15"/>
      <c r="L33" s="15"/>
      <c r="M33" s="16"/>
    </row>
  </sheetData>
  <mergeCells count="19">
    <mergeCell ref="F27:I27"/>
    <mergeCell ref="F24:G24"/>
    <mergeCell ref="H24:I24"/>
    <mergeCell ref="P12:R12"/>
    <mergeCell ref="T12:V12"/>
    <mergeCell ref="B31:E31"/>
    <mergeCell ref="B32:E32"/>
    <mergeCell ref="B33:E33"/>
    <mergeCell ref="B28:E28"/>
    <mergeCell ref="F28:I28"/>
    <mergeCell ref="B29:E29"/>
    <mergeCell ref="F29:G29"/>
    <mergeCell ref="B30:E30"/>
    <mergeCell ref="F30:G30"/>
    <mergeCell ref="B24:C24"/>
    <mergeCell ref="D24:E24"/>
    <mergeCell ref="B26:E26"/>
    <mergeCell ref="F26:I26"/>
    <mergeCell ref="B27:E2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W32"/>
  <sheetViews>
    <sheetView topLeftCell="A7" workbookViewId="0">
      <selection activeCell="O20" sqref="O20"/>
    </sheetView>
  </sheetViews>
  <sheetFormatPr defaultRowHeight="15"/>
  <cols>
    <col min="1" max="18" width="9.140625" style="228"/>
    <col min="19" max="19" width="10.5703125" style="228" bestFit="1" customWidth="1"/>
    <col min="20" max="16384" width="9.140625" style="228"/>
  </cols>
  <sheetData>
    <row r="3" spans="1:23">
      <c r="A3" s="229" t="s">
        <v>0</v>
      </c>
      <c r="D3" s="229" t="s">
        <v>1</v>
      </c>
      <c r="K3" s="229" t="s">
        <v>166</v>
      </c>
    </row>
    <row r="4" spans="1:23">
      <c r="A4" s="229" t="s">
        <v>3</v>
      </c>
      <c r="I4" s="229" t="s">
        <v>66</v>
      </c>
      <c r="K4" s="229" t="s">
        <v>167</v>
      </c>
    </row>
    <row r="5" spans="1:23">
      <c r="A5" s="229" t="s">
        <v>168</v>
      </c>
    </row>
    <row r="6" spans="1:23">
      <c r="A6" s="229" t="s">
        <v>69</v>
      </c>
    </row>
    <row r="7" spans="1:23">
      <c r="A7" s="229" t="s">
        <v>70</v>
      </c>
    </row>
    <row r="8" spans="1:23">
      <c r="A8" s="229" t="s">
        <v>9</v>
      </c>
    </row>
    <row r="12" spans="1:23">
      <c r="B12" s="228" t="s">
        <v>10</v>
      </c>
      <c r="O12" s="240"/>
      <c r="P12" s="269" t="s">
        <v>19</v>
      </c>
      <c r="Q12" s="269"/>
      <c r="R12" s="269"/>
      <c r="S12" s="269"/>
      <c r="T12" s="269" t="s">
        <v>20</v>
      </c>
      <c r="U12" s="269"/>
      <c r="V12" s="269"/>
      <c r="W12" s="269"/>
    </row>
    <row r="13" spans="1:23">
      <c r="B13" s="230">
        <v>1</v>
      </c>
      <c r="C13" s="230">
        <v>2</v>
      </c>
      <c r="D13" s="230">
        <v>3</v>
      </c>
      <c r="E13" s="230">
        <v>4</v>
      </c>
      <c r="F13" s="230">
        <v>5</v>
      </c>
      <c r="G13" s="230">
        <v>6</v>
      </c>
      <c r="H13" s="230">
        <v>7</v>
      </c>
      <c r="I13" s="230">
        <v>8</v>
      </c>
      <c r="J13" s="230">
        <v>9</v>
      </c>
      <c r="K13" s="230">
        <v>10</v>
      </c>
      <c r="L13" s="230">
        <v>11</v>
      </c>
      <c r="M13" s="230">
        <v>12</v>
      </c>
      <c r="O13" s="240"/>
      <c r="P13" s="240" t="s">
        <v>34</v>
      </c>
      <c r="Q13" s="240" t="s">
        <v>35</v>
      </c>
      <c r="R13" s="240" t="s">
        <v>36</v>
      </c>
      <c r="S13" s="240" t="s">
        <v>169</v>
      </c>
      <c r="T13" s="240" t="s">
        <v>34</v>
      </c>
      <c r="U13" s="240" t="s">
        <v>35</v>
      </c>
      <c r="V13" s="240" t="s">
        <v>36</v>
      </c>
      <c r="W13" s="240" t="s">
        <v>169</v>
      </c>
    </row>
    <row r="14" spans="1:23">
      <c r="A14" s="230" t="s">
        <v>11</v>
      </c>
      <c r="B14" s="231"/>
      <c r="C14" s="232"/>
      <c r="D14" s="232"/>
      <c r="E14" s="232"/>
      <c r="F14" s="232"/>
      <c r="G14" s="232">
        <v>12794</v>
      </c>
      <c r="H14" s="232">
        <v>7564</v>
      </c>
      <c r="I14" s="232">
        <v>694</v>
      </c>
      <c r="J14" s="232">
        <v>2123</v>
      </c>
      <c r="K14" s="232"/>
      <c r="L14" s="232"/>
      <c r="M14" s="233"/>
      <c r="O14" s="240" t="s">
        <v>95</v>
      </c>
      <c r="P14" s="29">
        <v>12794</v>
      </c>
      <c r="Q14" s="29">
        <v>7564</v>
      </c>
      <c r="R14" s="30">
        <f>AVERAGE(P14:Q14)</f>
        <v>10179</v>
      </c>
      <c r="S14" s="258">
        <f>R14/$R$16</f>
        <v>6.2086001829826163</v>
      </c>
      <c r="T14" s="29">
        <v>694</v>
      </c>
      <c r="U14" s="29">
        <v>2123</v>
      </c>
      <c r="V14" s="30">
        <f>AVERAGE(T14:U14)</f>
        <v>1408.5</v>
      </c>
      <c r="W14" s="258">
        <f>V14/$R$16</f>
        <v>0.85910338517840801</v>
      </c>
    </row>
    <row r="15" spans="1:23">
      <c r="A15" s="230" t="s">
        <v>12</v>
      </c>
      <c r="B15" s="234"/>
      <c r="C15" s="235"/>
      <c r="D15" s="235"/>
      <c r="E15" s="235"/>
      <c r="F15" s="235"/>
      <c r="G15" s="235">
        <v>9493</v>
      </c>
      <c r="H15" s="235">
        <v>7205</v>
      </c>
      <c r="I15" s="235">
        <v>3700</v>
      </c>
      <c r="J15" s="235">
        <v>1602</v>
      </c>
      <c r="K15" s="235"/>
      <c r="L15" s="235"/>
      <c r="M15" s="236"/>
      <c r="O15" s="240" t="s">
        <v>96</v>
      </c>
      <c r="P15" s="29">
        <v>9493</v>
      </c>
      <c r="Q15" s="29">
        <v>7205</v>
      </c>
      <c r="R15" s="30">
        <f t="shared" ref="R15:R17" si="0">AVERAGE(P15:Q15)</f>
        <v>8349</v>
      </c>
      <c r="S15" s="258">
        <f t="shared" ref="S15:S17" si="1">R15/$R$16</f>
        <v>5.0924062214089663</v>
      </c>
      <c r="T15" s="29">
        <v>3700</v>
      </c>
      <c r="U15" s="29">
        <v>1602</v>
      </c>
      <c r="V15" s="30">
        <f>AVERAGE(T15:U15)</f>
        <v>2651</v>
      </c>
      <c r="W15" s="258">
        <f>V15/$R$16</f>
        <v>1.6169563891430314</v>
      </c>
    </row>
    <row r="16" spans="1:23">
      <c r="A16" s="230" t="s">
        <v>13</v>
      </c>
      <c r="B16" s="234"/>
      <c r="C16" s="235"/>
      <c r="D16" s="235"/>
      <c r="E16" s="235"/>
      <c r="F16" s="235"/>
      <c r="G16" s="235">
        <v>2228</v>
      </c>
      <c r="H16" s="235">
        <v>1051</v>
      </c>
      <c r="I16" s="235">
        <v>1595</v>
      </c>
      <c r="J16" s="235">
        <v>1283</v>
      </c>
      <c r="K16" s="235"/>
      <c r="L16" s="235"/>
      <c r="M16" s="236"/>
      <c r="O16" s="240" t="s">
        <v>28</v>
      </c>
      <c r="P16" s="29">
        <v>2228</v>
      </c>
      <c r="Q16" s="29">
        <v>1051</v>
      </c>
      <c r="R16" s="30">
        <f t="shared" si="0"/>
        <v>1639.5</v>
      </c>
      <c r="S16" s="240">
        <f t="shared" si="1"/>
        <v>1</v>
      </c>
      <c r="T16" s="240"/>
      <c r="U16" s="240"/>
      <c r="V16" s="240"/>
      <c r="W16" s="240"/>
    </row>
    <row r="17" spans="1:23">
      <c r="A17" s="230" t="s">
        <v>14</v>
      </c>
      <c r="B17" s="234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6"/>
      <c r="O17" s="240" t="s">
        <v>30</v>
      </c>
      <c r="P17" s="29">
        <v>1595</v>
      </c>
      <c r="Q17" s="29">
        <v>1283</v>
      </c>
      <c r="R17" s="30">
        <f t="shared" si="0"/>
        <v>1439</v>
      </c>
      <c r="S17" s="258">
        <f t="shared" si="1"/>
        <v>0.87770661787130222</v>
      </c>
      <c r="T17" s="240"/>
      <c r="U17" s="240"/>
      <c r="V17" s="240"/>
      <c r="W17" s="240"/>
    </row>
    <row r="18" spans="1:23">
      <c r="A18" s="230" t="s">
        <v>15</v>
      </c>
      <c r="B18" s="234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6"/>
    </row>
    <row r="19" spans="1:23">
      <c r="A19" s="230" t="s">
        <v>16</v>
      </c>
      <c r="B19" s="234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6"/>
    </row>
    <row r="20" spans="1:23">
      <c r="A20" s="230" t="s">
        <v>17</v>
      </c>
      <c r="B20" s="234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6"/>
    </row>
    <row r="21" spans="1:23">
      <c r="A21" s="230" t="s">
        <v>18</v>
      </c>
      <c r="B21" s="237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9"/>
    </row>
    <row r="23" spans="1:23">
      <c r="G23" s="269" t="s">
        <v>19</v>
      </c>
      <c r="H23" s="269"/>
      <c r="I23" s="269" t="s">
        <v>20</v>
      </c>
      <c r="J23" s="269"/>
    </row>
    <row r="24" spans="1:23">
      <c r="B24" s="230">
        <v>1</v>
      </c>
      <c r="C24" s="230">
        <v>2</v>
      </c>
      <c r="D24" s="230">
        <v>3</v>
      </c>
      <c r="E24" s="230">
        <v>4</v>
      </c>
      <c r="F24" s="230">
        <v>5</v>
      </c>
      <c r="G24" s="230">
        <v>6</v>
      </c>
      <c r="H24" s="230">
        <v>7</v>
      </c>
      <c r="I24" s="230">
        <v>8</v>
      </c>
      <c r="J24" s="230">
        <v>9</v>
      </c>
      <c r="K24" s="230">
        <v>10</v>
      </c>
      <c r="L24" s="230">
        <v>11</v>
      </c>
      <c r="M24" s="230">
        <v>12</v>
      </c>
    </row>
    <row r="25" spans="1:23">
      <c r="A25" s="230" t="s">
        <v>11</v>
      </c>
      <c r="B25" s="259"/>
      <c r="C25" s="260"/>
      <c r="D25" s="260"/>
      <c r="E25" s="260"/>
      <c r="F25" s="260"/>
      <c r="G25" s="269" t="s">
        <v>95</v>
      </c>
      <c r="H25" s="269"/>
      <c r="I25" s="269"/>
      <c r="J25" s="269"/>
      <c r="K25" s="260"/>
      <c r="L25" s="260"/>
      <c r="M25" s="261"/>
    </row>
    <row r="26" spans="1:23">
      <c r="A26" s="230" t="s">
        <v>12</v>
      </c>
      <c r="B26" s="262"/>
      <c r="C26" s="222"/>
      <c r="D26" s="222"/>
      <c r="E26" s="222"/>
      <c r="F26" s="222"/>
      <c r="G26" s="269" t="s">
        <v>96</v>
      </c>
      <c r="H26" s="269"/>
      <c r="I26" s="269"/>
      <c r="J26" s="269"/>
      <c r="K26" s="222"/>
      <c r="L26" s="222"/>
      <c r="M26" s="263"/>
    </row>
    <row r="27" spans="1:23">
      <c r="A27" s="230" t="s">
        <v>13</v>
      </c>
      <c r="B27" s="262"/>
      <c r="C27" s="222"/>
      <c r="D27" s="222"/>
      <c r="E27" s="222"/>
      <c r="F27" s="222"/>
      <c r="G27" s="269" t="s">
        <v>28</v>
      </c>
      <c r="H27" s="269"/>
      <c r="I27" s="269" t="s">
        <v>30</v>
      </c>
      <c r="J27" s="269"/>
      <c r="K27" s="222"/>
      <c r="L27" s="222"/>
      <c r="M27" s="263"/>
    </row>
    <row r="28" spans="1:23">
      <c r="A28" s="230" t="s">
        <v>14</v>
      </c>
      <c r="B28" s="26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63"/>
    </row>
    <row r="29" spans="1:23">
      <c r="A29" s="230" t="s">
        <v>15</v>
      </c>
      <c r="B29" s="26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63"/>
    </row>
    <row r="30" spans="1:23">
      <c r="A30" s="230" t="s">
        <v>16</v>
      </c>
      <c r="B30" s="26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63"/>
    </row>
    <row r="31" spans="1:23">
      <c r="A31" s="230" t="s">
        <v>17</v>
      </c>
      <c r="B31" s="264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47"/>
    </row>
    <row r="32" spans="1:23">
      <c r="A32" s="230" t="s">
        <v>18</v>
      </c>
    </row>
  </sheetData>
  <mergeCells count="8">
    <mergeCell ref="G27:H27"/>
    <mergeCell ref="I27:J27"/>
    <mergeCell ref="P12:S12"/>
    <mergeCell ref="T12:W12"/>
    <mergeCell ref="G23:H23"/>
    <mergeCell ref="I23:J23"/>
    <mergeCell ref="G25:J25"/>
    <mergeCell ref="G26:J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W32"/>
  <sheetViews>
    <sheetView topLeftCell="I10" workbookViewId="0">
      <selection activeCell="W14" sqref="W14:W21"/>
    </sheetView>
  </sheetViews>
  <sheetFormatPr defaultRowHeight="15"/>
  <cols>
    <col min="18" max="18" width="9.140625" style="55"/>
    <col min="19" max="19" width="9.5703125" style="55" bestFit="1" customWidth="1"/>
    <col min="20" max="20" width="9.140625" style="70"/>
  </cols>
  <sheetData>
    <row r="3" spans="1:23">
      <c r="A3" s="56" t="s">
        <v>0</v>
      </c>
      <c r="B3" s="55"/>
      <c r="C3" s="55"/>
      <c r="D3" s="56" t="s">
        <v>1</v>
      </c>
      <c r="E3" s="55"/>
      <c r="F3" s="55"/>
      <c r="G3" s="55"/>
      <c r="H3" s="55"/>
      <c r="I3" s="55"/>
      <c r="J3" s="55"/>
      <c r="K3" s="56" t="s">
        <v>38</v>
      </c>
      <c r="L3" s="55"/>
      <c r="M3" s="55"/>
    </row>
    <row r="4" spans="1:23">
      <c r="A4" s="56" t="s">
        <v>3</v>
      </c>
      <c r="B4" s="55"/>
      <c r="C4" s="55"/>
      <c r="D4" s="55"/>
      <c r="E4" s="55"/>
      <c r="F4" s="55"/>
      <c r="G4" s="55"/>
      <c r="H4" s="55"/>
      <c r="I4" s="56" t="s">
        <v>39</v>
      </c>
      <c r="J4" s="55"/>
      <c r="K4" s="56" t="s">
        <v>40</v>
      </c>
      <c r="L4" s="55"/>
      <c r="M4" s="55"/>
    </row>
    <row r="5" spans="1:23">
      <c r="A5" s="56" t="s">
        <v>41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23">
      <c r="A6" s="56" t="s">
        <v>42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23">
      <c r="A7" s="56" t="s">
        <v>43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23">
      <c r="A8" s="56" t="s">
        <v>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11" spans="1:23" ht="15.75" thickBot="1"/>
    <row r="12" spans="1:23">
      <c r="A12" s="55"/>
      <c r="B12" s="55" t="s">
        <v>10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P12" s="266" t="s">
        <v>19</v>
      </c>
      <c r="Q12" s="267"/>
      <c r="R12" s="267"/>
      <c r="S12" s="267"/>
      <c r="T12" s="267" t="s">
        <v>20</v>
      </c>
      <c r="U12" s="267"/>
      <c r="V12" s="267"/>
      <c r="W12" s="274"/>
    </row>
    <row r="13" spans="1:23" ht="15.75" thickBot="1">
      <c r="A13" s="55"/>
      <c r="B13" s="57">
        <v>1</v>
      </c>
      <c r="C13" s="5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7">
        <v>9</v>
      </c>
      <c r="K13" s="57">
        <v>10</v>
      </c>
      <c r="L13" s="57">
        <v>11</v>
      </c>
      <c r="M13" s="57">
        <v>12</v>
      </c>
      <c r="P13" s="37" t="s">
        <v>34</v>
      </c>
      <c r="Q13" s="38" t="s">
        <v>35</v>
      </c>
      <c r="R13" s="38" t="s">
        <v>36</v>
      </c>
      <c r="S13" s="38" t="s">
        <v>37</v>
      </c>
      <c r="T13" s="38" t="s">
        <v>34</v>
      </c>
      <c r="U13" s="38" t="s">
        <v>35</v>
      </c>
      <c r="V13" s="38" t="s">
        <v>36</v>
      </c>
      <c r="W13" s="40" t="s">
        <v>37</v>
      </c>
    </row>
    <row r="14" spans="1:23">
      <c r="A14" s="57" t="s">
        <v>11</v>
      </c>
      <c r="B14" s="58">
        <v>11421</v>
      </c>
      <c r="C14" s="59">
        <v>10870</v>
      </c>
      <c r="D14" s="59">
        <v>4192</v>
      </c>
      <c r="E14" s="59">
        <v>3911</v>
      </c>
      <c r="F14" s="59">
        <v>1866</v>
      </c>
      <c r="G14" s="59">
        <v>3106</v>
      </c>
      <c r="H14" s="59"/>
      <c r="I14" s="59"/>
      <c r="J14" s="59"/>
      <c r="K14" s="59"/>
      <c r="L14" s="59"/>
      <c r="M14" s="60"/>
      <c r="O14" s="28" t="s">
        <v>22</v>
      </c>
      <c r="P14" s="82">
        <v>11421</v>
      </c>
      <c r="Q14" s="83">
        <v>10870</v>
      </c>
      <c r="R14" s="84">
        <f>AVERAGE(P14:Q14)</f>
        <v>11145.5</v>
      </c>
      <c r="S14" s="86">
        <f>R14/$R$22</f>
        <v>4.4833065164923571</v>
      </c>
      <c r="T14" s="82">
        <v>4192</v>
      </c>
      <c r="U14" s="83">
        <v>3911</v>
      </c>
      <c r="V14" s="84">
        <f>AVERAGE(T14:U14)</f>
        <v>4051.5</v>
      </c>
      <c r="W14" s="86">
        <f>V14/$R$22</f>
        <v>1.6297264682220434</v>
      </c>
    </row>
    <row r="15" spans="1:23">
      <c r="A15" s="57" t="s">
        <v>12</v>
      </c>
      <c r="B15" s="61">
        <v>12212</v>
      </c>
      <c r="C15" s="62">
        <v>13921</v>
      </c>
      <c r="D15" s="62">
        <v>5005</v>
      </c>
      <c r="E15" s="62">
        <v>3657</v>
      </c>
      <c r="F15" s="62">
        <v>1877</v>
      </c>
      <c r="G15" s="62">
        <v>2605</v>
      </c>
      <c r="H15" s="62"/>
      <c r="I15" s="62"/>
      <c r="J15" s="62"/>
      <c r="K15" s="62"/>
      <c r="L15" s="62"/>
      <c r="M15" s="63"/>
      <c r="O15" s="28" t="s">
        <v>24</v>
      </c>
      <c r="P15" s="77">
        <v>12212</v>
      </c>
      <c r="Q15" s="105">
        <v>13921</v>
      </c>
      <c r="R15" s="78">
        <f t="shared" ref="R15:R23" si="0">AVERAGE(P15:Q15)</f>
        <v>13066.5</v>
      </c>
      <c r="S15" s="88">
        <f t="shared" ref="S15:S21" si="1">R15/$R$22</f>
        <v>5.2560337892196296</v>
      </c>
      <c r="T15" s="77">
        <v>5005</v>
      </c>
      <c r="U15" s="105">
        <v>3657</v>
      </c>
      <c r="V15" s="78">
        <f t="shared" ref="V15:V21" si="2">AVERAGE(T15:U15)</f>
        <v>4331</v>
      </c>
      <c r="W15" s="88">
        <f t="shared" ref="W15:W21" si="3">V15/$R$22</f>
        <v>1.742156074014481</v>
      </c>
    </row>
    <row r="16" spans="1:23">
      <c r="A16" s="57" t="s">
        <v>13</v>
      </c>
      <c r="B16" s="61">
        <v>8575</v>
      </c>
      <c r="C16" s="62">
        <v>10984</v>
      </c>
      <c r="D16" s="62">
        <v>13320</v>
      </c>
      <c r="E16" s="62">
        <v>12236</v>
      </c>
      <c r="F16" s="62"/>
      <c r="G16" s="62"/>
      <c r="H16" s="62"/>
      <c r="I16" s="62"/>
      <c r="J16" s="62"/>
      <c r="K16" s="62"/>
      <c r="L16" s="62"/>
      <c r="M16" s="63"/>
      <c r="O16" s="28" t="s">
        <v>26</v>
      </c>
      <c r="P16" s="77">
        <v>8575</v>
      </c>
      <c r="Q16" s="105">
        <v>10984</v>
      </c>
      <c r="R16" s="78">
        <f t="shared" si="0"/>
        <v>9779.5</v>
      </c>
      <c r="S16" s="88">
        <f t="shared" si="1"/>
        <v>3.933829444891392</v>
      </c>
      <c r="T16" s="77">
        <v>13320</v>
      </c>
      <c r="U16" s="105">
        <v>12236</v>
      </c>
      <c r="V16" s="78">
        <f t="shared" si="2"/>
        <v>12778</v>
      </c>
      <c r="W16" s="88">
        <f t="shared" si="3"/>
        <v>5.1399839098954141</v>
      </c>
    </row>
    <row r="17" spans="1:23">
      <c r="A17" s="57" t="s">
        <v>14</v>
      </c>
      <c r="B17" s="61">
        <v>8110</v>
      </c>
      <c r="C17" s="62">
        <v>8889</v>
      </c>
      <c r="D17" s="62">
        <v>4919</v>
      </c>
      <c r="E17" s="62">
        <v>2870</v>
      </c>
      <c r="F17" s="62"/>
      <c r="G17" s="62"/>
      <c r="H17" s="62"/>
      <c r="I17" s="62"/>
      <c r="J17" s="62"/>
      <c r="K17" s="62"/>
      <c r="L17" s="62"/>
      <c r="M17" s="63"/>
      <c r="O17" s="28" t="s">
        <v>44</v>
      </c>
      <c r="P17" s="77">
        <v>8110</v>
      </c>
      <c r="Q17" s="105">
        <v>8889</v>
      </c>
      <c r="R17" s="78">
        <f t="shared" si="0"/>
        <v>8499.5</v>
      </c>
      <c r="S17" s="88">
        <f t="shared" si="1"/>
        <v>3.4189460981496378</v>
      </c>
      <c r="T17" s="77">
        <v>4919</v>
      </c>
      <c r="U17" s="105">
        <v>2870</v>
      </c>
      <c r="V17" s="78">
        <f t="shared" si="2"/>
        <v>3894.5</v>
      </c>
      <c r="W17" s="88">
        <f t="shared" si="3"/>
        <v>1.5665728077232501</v>
      </c>
    </row>
    <row r="18" spans="1:23">
      <c r="A18" s="57" t="s">
        <v>15</v>
      </c>
      <c r="B18" s="61">
        <v>2326</v>
      </c>
      <c r="C18" s="62">
        <v>3047</v>
      </c>
      <c r="D18" s="62">
        <v>2548</v>
      </c>
      <c r="E18" s="62">
        <v>2124</v>
      </c>
      <c r="F18" s="62"/>
      <c r="G18" s="62"/>
      <c r="H18" s="62"/>
      <c r="I18" s="62"/>
      <c r="J18" s="62"/>
      <c r="K18" s="62"/>
      <c r="L18" s="62"/>
      <c r="M18" s="63"/>
      <c r="O18" s="28" t="s">
        <v>45</v>
      </c>
      <c r="P18" s="77">
        <v>2326</v>
      </c>
      <c r="Q18" s="105">
        <v>3047</v>
      </c>
      <c r="R18" s="78">
        <f t="shared" si="0"/>
        <v>2686.5</v>
      </c>
      <c r="S18" s="88">
        <f t="shared" si="1"/>
        <v>1.0806516492357201</v>
      </c>
      <c r="T18" s="77">
        <v>2548</v>
      </c>
      <c r="U18" s="105">
        <v>2124</v>
      </c>
      <c r="V18" s="78">
        <f t="shared" si="2"/>
        <v>2336</v>
      </c>
      <c r="W18" s="88">
        <f t="shared" si="3"/>
        <v>0.93966210780370074</v>
      </c>
    </row>
    <row r="19" spans="1:23">
      <c r="A19" s="57" t="s">
        <v>16</v>
      </c>
      <c r="B19" s="61">
        <v>3283</v>
      </c>
      <c r="C19" s="62">
        <v>3749</v>
      </c>
      <c r="D19" s="62">
        <v>2225</v>
      </c>
      <c r="E19" s="62">
        <v>1949</v>
      </c>
      <c r="F19" s="62"/>
      <c r="G19" s="62"/>
      <c r="H19" s="62"/>
      <c r="I19" s="62"/>
      <c r="J19" s="62"/>
      <c r="K19" s="62"/>
      <c r="L19" s="62"/>
      <c r="M19" s="63"/>
      <c r="O19" s="28" t="s">
        <v>46</v>
      </c>
      <c r="P19" s="77">
        <v>3283</v>
      </c>
      <c r="Q19" s="105">
        <v>3749</v>
      </c>
      <c r="R19" s="78">
        <f t="shared" si="0"/>
        <v>3516</v>
      </c>
      <c r="S19" s="88">
        <f t="shared" si="1"/>
        <v>1.414320193081255</v>
      </c>
      <c r="T19" s="77">
        <v>2225</v>
      </c>
      <c r="U19" s="105">
        <v>1949</v>
      </c>
      <c r="V19" s="78">
        <f t="shared" si="2"/>
        <v>2087</v>
      </c>
      <c r="W19" s="88">
        <f t="shared" si="3"/>
        <v>0.8395012067578439</v>
      </c>
    </row>
    <row r="20" spans="1:23">
      <c r="A20" s="57" t="s">
        <v>17</v>
      </c>
      <c r="B20" s="61">
        <v>8508</v>
      </c>
      <c r="C20" s="62">
        <v>6497</v>
      </c>
      <c r="D20" s="62">
        <v>2451</v>
      </c>
      <c r="E20" s="62">
        <v>2142</v>
      </c>
      <c r="F20" s="62"/>
      <c r="G20" s="62"/>
      <c r="H20" s="62"/>
      <c r="I20" s="62"/>
      <c r="J20" s="62"/>
      <c r="K20" s="62"/>
      <c r="L20" s="62"/>
      <c r="M20" s="63"/>
      <c r="O20" s="28" t="s">
        <v>47</v>
      </c>
      <c r="P20" s="77">
        <v>8508</v>
      </c>
      <c r="Q20" s="105">
        <v>6497</v>
      </c>
      <c r="R20" s="78">
        <f t="shared" si="0"/>
        <v>7502.5</v>
      </c>
      <c r="S20" s="88">
        <f t="shared" si="1"/>
        <v>3.017900241351569</v>
      </c>
      <c r="T20" s="77">
        <v>2451</v>
      </c>
      <c r="U20" s="105">
        <v>2142</v>
      </c>
      <c r="V20" s="78">
        <f t="shared" si="2"/>
        <v>2296.5</v>
      </c>
      <c r="W20" s="88">
        <f t="shared" si="3"/>
        <v>0.92377312952534196</v>
      </c>
    </row>
    <row r="21" spans="1:23" ht="15.75" thickBot="1">
      <c r="A21" s="57" t="s">
        <v>18</v>
      </c>
      <c r="B21" s="64">
        <v>14731</v>
      </c>
      <c r="C21" s="65">
        <v>24036</v>
      </c>
      <c r="D21" s="65">
        <v>3070</v>
      </c>
      <c r="E21" s="65">
        <v>5119</v>
      </c>
      <c r="F21" s="65"/>
      <c r="G21" s="65"/>
      <c r="H21" s="65"/>
      <c r="I21" s="65"/>
      <c r="J21" s="65"/>
      <c r="K21" s="65"/>
      <c r="L21" s="65"/>
      <c r="M21" s="66"/>
      <c r="O21" s="28" t="s">
        <v>48</v>
      </c>
      <c r="P21" s="79">
        <v>14731</v>
      </c>
      <c r="Q21" s="80">
        <v>24036</v>
      </c>
      <c r="R21" s="81">
        <f t="shared" si="0"/>
        <v>19383.5</v>
      </c>
      <c r="S21" s="87">
        <f t="shared" si="1"/>
        <v>7.7970635559131134</v>
      </c>
      <c r="T21" s="79">
        <v>3070</v>
      </c>
      <c r="U21" s="80">
        <v>5119</v>
      </c>
      <c r="V21" s="81">
        <f t="shared" si="2"/>
        <v>4094.5</v>
      </c>
      <c r="W21" s="87">
        <f t="shared" si="3"/>
        <v>1.6470233306516493</v>
      </c>
    </row>
    <row r="22" spans="1:23">
      <c r="O22" s="28" t="s">
        <v>28</v>
      </c>
      <c r="P22" s="82">
        <v>1866</v>
      </c>
      <c r="Q22" s="83">
        <v>3106</v>
      </c>
      <c r="R22" s="84">
        <f t="shared" si="0"/>
        <v>2486</v>
      </c>
      <c r="S22" s="86"/>
      <c r="T22" s="69"/>
      <c r="U22" s="76"/>
      <c r="V22" s="76"/>
      <c r="W22" s="76"/>
    </row>
    <row r="23" spans="1:23" ht="15.75" thickBot="1">
      <c r="A23" s="55"/>
      <c r="B23" s="275" t="s">
        <v>19</v>
      </c>
      <c r="C23" s="275"/>
      <c r="D23" s="275" t="s">
        <v>20</v>
      </c>
      <c r="E23" s="275"/>
      <c r="F23" s="55"/>
      <c r="G23" s="55"/>
      <c r="H23" s="55"/>
      <c r="I23" s="55"/>
      <c r="J23" s="55"/>
      <c r="K23" s="55"/>
      <c r="L23" s="55"/>
      <c r="M23" s="55"/>
      <c r="O23" s="28" t="s">
        <v>30</v>
      </c>
      <c r="P23" s="79">
        <v>1877</v>
      </c>
      <c r="Q23" s="80">
        <v>2605</v>
      </c>
      <c r="R23" s="81">
        <f t="shared" si="0"/>
        <v>2241</v>
      </c>
      <c r="S23" s="87"/>
      <c r="T23" s="69"/>
      <c r="U23" s="76"/>
      <c r="V23" s="76"/>
      <c r="W23" s="76"/>
    </row>
    <row r="24" spans="1:23" ht="15.75" thickBot="1">
      <c r="A24" s="55"/>
      <c r="B24" s="57">
        <v>1</v>
      </c>
      <c r="C24" s="57">
        <v>2</v>
      </c>
      <c r="D24" s="57">
        <v>3</v>
      </c>
      <c r="E24" s="57">
        <v>4</v>
      </c>
      <c r="F24" s="57">
        <v>5</v>
      </c>
      <c r="G24" s="57">
        <v>6</v>
      </c>
      <c r="H24" s="57">
        <v>7</v>
      </c>
      <c r="I24" s="57">
        <v>8</v>
      </c>
      <c r="J24" s="57">
        <v>9</v>
      </c>
      <c r="K24" s="57">
        <v>10</v>
      </c>
      <c r="L24" s="57">
        <v>11</v>
      </c>
      <c r="M24" s="57">
        <v>12</v>
      </c>
      <c r="P24" s="76"/>
      <c r="Q24" s="76"/>
      <c r="R24" s="76"/>
      <c r="S24" s="76"/>
      <c r="T24" s="69"/>
      <c r="U24" s="76"/>
      <c r="V24" s="76"/>
      <c r="W24" s="76"/>
    </row>
    <row r="25" spans="1:23">
      <c r="A25" s="57" t="s">
        <v>11</v>
      </c>
      <c r="B25" s="272" t="s">
        <v>22</v>
      </c>
      <c r="C25" s="273"/>
      <c r="D25" s="273"/>
      <c r="E25" s="273"/>
      <c r="F25" s="273" t="s">
        <v>28</v>
      </c>
      <c r="G25" s="273"/>
      <c r="H25" s="71"/>
      <c r="I25" s="71"/>
      <c r="J25" s="71"/>
      <c r="K25" s="71"/>
      <c r="L25" s="71"/>
      <c r="M25" s="72"/>
    </row>
    <row r="26" spans="1:23">
      <c r="A26" s="57" t="s">
        <v>12</v>
      </c>
      <c r="B26" s="268" t="s">
        <v>24</v>
      </c>
      <c r="C26" s="269"/>
      <c r="D26" s="269"/>
      <c r="E26" s="269"/>
      <c r="F26" s="269" t="s">
        <v>30</v>
      </c>
      <c r="G26" s="269"/>
      <c r="H26" s="70"/>
      <c r="I26" s="70"/>
      <c r="J26" s="70"/>
      <c r="K26" s="70"/>
      <c r="L26" s="70"/>
      <c r="M26" s="73"/>
    </row>
    <row r="27" spans="1:23">
      <c r="A27" s="57" t="s">
        <v>13</v>
      </c>
      <c r="B27" s="268" t="s">
        <v>26</v>
      </c>
      <c r="C27" s="269"/>
      <c r="D27" s="269"/>
      <c r="E27" s="269"/>
      <c r="F27" s="67"/>
      <c r="G27" s="67"/>
      <c r="H27" s="70"/>
      <c r="I27" s="70"/>
      <c r="J27" s="70"/>
      <c r="K27" s="70"/>
      <c r="L27" s="70"/>
      <c r="M27" s="73"/>
    </row>
    <row r="28" spans="1:23">
      <c r="A28" s="57" t="s">
        <v>14</v>
      </c>
      <c r="B28" s="268" t="s">
        <v>44</v>
      </c>
      <c r="C28" s="269"/>
      <c r="D28" s="269"/>
      <c r="E28" s="269"/>
      <c r="F28" s="67"/>
      <c r="G28" s="67"/>
      <c r="H28" s="70"/>
      <c r="I28" s="70"/>
      <c r="J28" s="70"/>
      <c r="K28" s="70"/>
      <c r="L28" s="70"/>
      <c r="M28" s="73"/>
    </row>
    <row r="29" spans="1:23">
      <c r="A29" s="57" t="s">
        <v>15</v>
      </c>
      <c r="B29" s="268" t="s">
        <v>45</v>
      </c>
      <c r="C29" s="269"/>
      <c r="D29" s="269"/>
      <c r="E29" s="269"/>
      <c r="F29" s="67"/>
      <c r="G29" s="67"/>
      <c r="H29" s="70"/>
      <c r="I29" s="70"/>
      <c r="J29" s="70"/>
      <c r="K29" s="70"/>
      <c r="L29" s="70"/>
      <c r="M29" s="73"/>
    </row>
    <row r="30" spans="1:23">
      <c r="A30" s="57" t="s">
        <v>16</v>
      </c>
      <c r="B30" s="268" t="s">
        <v>46</v>
      </c>
      <c r="C30" s="269"/>
      <c r="D30" s="269"/>
      <c r="E30" s="269"/>
      <c r="F30" s="67"/>
      <c r="G30" s="67"/>
      <c r="H30" s="70"/>
      <c r="I30" s="70"/>
      <c r="J30" s="70"/>
      <c r="K30" s="70"/>
      <c r="L30" s="70"/>
      <c r="M30" s="73"/>
    </row>
    <row r="31" spans="1:23">
      <c r="A31" s="57" t="s">
        <v>17</v>
      </c>
      <c r="B31" s="268" t="s">
        <v>47</v>
      </c>
      <c r="C31" s="269"/>
      <c r="D31" s="269"/>
      <c r="E31" s="269"/>
      <c r="F31" s="67"/>
      <c r="G31" s="67"/>
      <c r="H31" s="70"/>
      <c r="I31" s="70"/>
      <c r="J31" s="70"/>
      <c r="K31" s="70"/>
      <c r="L31" s="70"/>
      <c r="M31" s="73"/>
    </row>
    <row r="32" spans="1:23" ht="15.75" thickBot="1">
      <c r="A32" s="57" t="s">
        <v>18</v>
      </c>
      <c r="B32" s="270" t="s">
        <v>48</v>
      </c>
      <c r="C32" s="271"/>
      <c r="D32" s="271"/>
      <c r="E32" s="271"/>
      <c r="F32" s="68"/>
      <c r="G32" s="68"/>
      <c r="H32" s="74"/>
      <c r="I32" s="74"/>
      <c r="J32" s="74"/>
      <c r="K32" s="74"/>
      <c r="L32" s="74"/>
      <c r="M32" s="75"/>
    </row>
  </sheetData>
  <mergeCells count="14">
    <mergeCell ref="P12:S12"/>
    <mergeCell ref="T12:W12"/>
    <mergeCell ref="B32:E32"/>
    <mergeCell ref="B23:C23"/>
    <mergeCell ref="D23:E23"/>
    <mergeCell ref="B25:E25"/>
    <mergeCell ref="F25:G25"/>
    <mergeCell ref="B26:E26"/>
    <mergeCell ref="F26:G26"/>
    <mergeCell ref="B27:E27"/>
    <mergeCell ref="B28:E28"/>
    <mergeCell ref="B29:E29"/>
    <mergeCell ref="B30:E30"/>
    <mergeCell ref="B31:E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X33"/>
  <sheetViews>
    <sheetView topLeftCell="J7" workbookViewId="0">
      <selection activeCell="X14" sqref="X14:X22"/>
    </sheetView>
  </sheetViews>
  <sheetFormatPr defaultRowHeight="15"/>
  <sheetData>
    <row r="3" spans="1:24">
      <c r="A3" s="90" t="s">
        <v>0</v>
      </c>
      <c r="B3" s="89"/>
      <c r="C3" s="89"/>
      <c r="D3" s="90" t="s">
        <v>1</v>
      </c>
      <c r="E3" s="89"/>
      <c r="F3" s="89"/>
      <c r="G3" s="89"/>
      <c r="H3" s="89"/>
      <c r="I3" s="89"/>
      <c r="J3" s="89"/>
      <c r="K3" s="90" t="s">
        <v>49</v>
      </c>
      <c r="L3" s="89"/>
      <c r="M3" s="89"/>
    </row>
    <row r="4" spans="1:24">
      <c r="A4" s="90" t="s">
        <v>3</v>
      </c>
      <c r="B4" s="89"/>
      <c r="C4" s="89"/>
      <c r="D4" s="89"/>
      <c r="E4" s="89"/>
      <c r="F4" s="89"/>
      <c r="G4" s="89"/>
      <c r="H4" s="89"/>
      <c r="I4" s="90" t="s">
        <v>39</v>
      </c>
      <c r="J4" s="89"/>
      <c r="K4" s="90" t="s">
        <v>50</v>
      </c>
      <c r="L4" s="89"/>
      <c r="M4" s="89"/>
    </row>
    <row r="5" spans="1:24">
      <c r="A5" s="90" t="s">
        <v>51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24">
      <c r="A6" s="90" t="s">
        <v>52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spans="1:24">
      <c r="A7" s="90" t="s">
        <v>53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</row>
    <row r="8" spans="1:24">
      <c r="A8" s="90" t="s">
        <v>9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</row>
    <row r="11" spans="1:24" ht="15.75" thickBot="1"/>
    <row r="12" spans="1:24">
      <c r="A12" s="89"/>
      <c r="B12" s="89" t="s">
        <v>10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Q12" s="276" t="s">
        <v>19</v>
      </c>
      <c r="R12" s="277"/>
      <c r="S12" s="277"/>
      <c r="T12" s="277"/>
      <c r="U12" s="276" t="s">
        <v>20</v>
      </c>
      <c r="V12" s="277"/>
      <c r="W12" s="277"/>
      <c r="X12" s="278"/>
    </row>
    <row r="13" spans="1:24" ht="15.75" thickBot="1">
      <c r="A13" s="89"/>
      <c r="B13" s="91">
        <v>1</v>
      </c>
      <c r="C13" s="91">
        <v>2</v>
      </c>
      <c r="D13" s="91">
        <v>3</v>
      </c>
      <c r="E13" s="91">
        <v>4</v>
      </c>
      <c r="F13" s="91">
        <v>5</v>
      </c>
      <c r="G13" s="91">
        <v>6</v>
      </c>
      <c r="H13" s="91">
        <v>7</v>
      </c>
      <c r="I13" s="91">
        <v>8</v>
      </c>
      <c r="J13" s="91">
        <v>9</v>
      </c>
      <c r="K13" s="91">
        <v>10</v>
      </c>
      <c r="L13" s="91">
        <v>11</v>
      </c>
      <c r="M13" s="91">
        <v>12</v>
      </c>
      <c r="Q13" s="37" t="s">
        <v>34</v>
      </c>
      <c r="R13" s="38" t="s">
        <v>35</v>
      </c>
      <c r="S13" s="38" t="s">
        <v>36</v>
      </c>
      <c r="T13" s="39" t="s">
        <v>37</v>
      </c>
      <c r="U13" s="37" t="s">
        <v>34</v>
      </c>
      <c r="V13" s="38" t="s">
        <v>35</v>
      </c>
      <c r="W13" s="38" t="s">
        <v>36</v>
      </c>
      <c r="X13" s="40" t="s">
        <v>37</v>
      </c>
    </row>
    <row r="14" spans="1:24">
      <c r="A14" s="91" t="s">
        <v>11</v>
      </c>
      <c r="B14" s="92"/>
      <c r="C14" s="93"/>
      <c r="D14" s="93"/>
      <c r="E14" s="93"/>
      <c r="F14" s="93"/>
      <c r="G14" s="93"/>
      <c r="H14" s="93">
        <v>3664</v>
      </c>
      <c r="I14" s="93">
        <v>3046</v>
      </c>
      <c r="J14" s="93">
        <v>1734</v>
      </c>
      <c r="K14" s="93">
        <v>2011</v>
      </c>
      <c r="L14" s="93">
        <v>394</v>
      </c>
      <c r="M14" s="94">
        <v>514</v>
      </c>
      <c r="P14" s="28" t="s">
        <v>54</v>
      </c>
      <c r="Q14" s="116">
        <v>3664</v>
      </c>
      <c r="R14" s="121">
        <v>3046</v>
      </c>
      <c r="S14" s="122">
        <f>AVERAGE(Q14:R14)</f>
        <v>3355</v>
      </c>
      <c r="T14" s="255">
        <f>S14/$S$23</f>
        <v>5.8963093145869951</v>
      </c>
      <c r="U14" s="116">
        <v>1734</v>
      </c>
      <c r="V14" s="121">
        <v>2011</v>
      </c>
      <c r="W14" s="122">
        <f>AVERAGE(U14:V14)</f>
        <v>1872.5</v>
      </c>
      <c r="X14" s="153">
        <f>W14/$S$23</f>
        <v>3.2908611599297011</v>
      </c>
    </row>
    <row r="15" spans="1:24">
      <c r="A15" s="91" t="s">
        <v>12</v>
      </c>
      <c r="B15" s="95"/>
      <c r="C15" s="96"/>
      <c r="D15" s="96"/>
      <c r="E15" s="96"/>
      <c r="F15" s="96"/>
      <c r="G15" s="96"/>
      <c r="H15" s="96">
        <v>1017</v>
      </c>
      <c r="I15" s="96">
        <v>764</v>
      </c>
      <c r="J15" s="96">
        <v>662</v>
      </c>
      <c r="K15" s="96">
        <v>1168</v>
      </c>
      <c r="L15" s="96">
        <v>466</v>
      </c>
      <c r="M15" s="97">
        <v>411</v>
      </c>
      <c r="P15" s="28" t="s">
        <v>56</v>
      </c>
      <c r="Q15" s="110">
        <v>1017</v>
      </c>
      <c r="R15" s="29">
        <v>764</v>
      </c>
      <c r="S15" s="30">
        <f t="shared" ref="S15:S24" si="0">AVERAGE(Q15:R15)</f>
        <v>890.5</v>
      </c>
      <c r="T15" s="256">
        <f t="shared" ref="T15:T22" si="1">S15/$S$23</f>
        <v>1.5650263620386644</v>
      </c>
      <c r="U15" s="110">
        <v>662</v>
      </c>
      <c r="V15" s="29">
        <v>1168</v>
      </c>
      <c r="W15" s="30">
        <f t="shared" ref="W15:W22" si="2">AVERAGE(U15:V15)</f>
        <v>915</v>
      </c>
      <c r="X15" s="154">
        <f t="shared" ref="X15:X22" si="3">W15/$S$23</f>
        <v>1.6080843585237259</v>
      </c>
    </row>
    <row r="16" spans="1:24">
      <c r="A16" s="91" t="s">
        <v>13</v>
      </c>
      <c r="B16" s="95"/>
      <c r="C16" s="96"/>
      <c r="D16" s="96"/>
      <c r="E16" s="96"/>
      <c r="F16" s="96"/>
      <c r="G16" s="96"/>
      <c r="H16" s="96">
        <v>707</v>
      </c>
      <c r="I16" s="96">
        <v>656</v>
      </c>
      <c r="J16" s="96">
        <v>998</v>
      </c>
      <c r="K16" s="96">
        <v>751</v>
      </c>
      <c r="L16" s="96">
        <v>569</v>
      </c>
      <c r="M16" s="97">
        <v>1130</v>
      </c>
      <c r="P16" s="28" t="s">
        <v>57</v>
      </c>
      <c r="Q16" s="110">
        <v>707</v>
      </c>
      <c r="R16" s="29">
        <v>656</v>
      </c>
      <c r="S16" s="30">
        <f t="shared" si="0"/>
        <v>681.5</v>
      </c>
      <c r="T16" s="256">
        <f t="shared" si="1"/>
        <v>1.1977152899824253</v>
      </c>
      <c r="U16" s="110">
        <v>998</v>
      </c>
      <c r="V16" s="29">
        <v>751</v>
      </c>
      <c r="W16" s="30">
        <f t="shared" si="2"/>
        <v>874.5</v>
      </c>
      <c r="X16" s="154">
        <f t="shared" si="3"/>
        <v>1.5369068541300528</v>
      </c>
    </row>
    <row r="17" spans="1:24">
      <c r="A17" s="91" t="s">
        <v>14</v>
      </c>
      <c r="B17" s="95"/>
      <c r="C17" s="96"/>
      <c r="D17" s="96"/>
      <c r="E17" s="96"/>
      <c r="F17" s="96"/>
      <c r="G17" s="96"/>
      <c r="H17" s="96">
        <v>1289</v>
      </c>
      <c r="I17" s="96">
        <v>645</v>
      </c>
      <c r="J17" s="96">
        <v>942</v>
      </c>
      <c r="K17" s="96">
        <v>1077</v>
      </c>
      <c r="L17" s="96">
        <v>322</v>
      </c>
      <c r="M17" s="97">
        <v>632</v>
      </c>
      <c r="N17" s="89"/>
      <c r="O17" s="89"/>
      <c r="P17" s="28" t="s">
        <v>58</v>
      </c>
      <c r="Q17" s="110">
        <v>1289</v>
      </c>
      <c r="R17" s="29">
        <v>645</v>
      </c>
      <c r="S17" s="30">
        <f t="shared" si="0"/>
        <v>967</v>
      </c>
      <c r="T17" s="256">
        <f t="shared" si="1"/>
        <v>1.6994727592267136</v>
      </c>
      <c r="U17" s="110">
        <v>942</v>
      </c>
      <c r="V17" s="29">
        <v>1077</v>
      </c>
      <c r="W17" s="30">
        <f t="shared" si="2"/>
        <v>1009.5</v>
      </c>
      <c r="X17" s="154">
        <f t="shared" si="3"/>
        <v>1.7741652021089631</v>
      </c>
    </row>
    <row r="18" spans="1:24">
      <c r="A18" s="91" t="s">
        <v>15</v>
      </c>
      <c r="B18" s="95"/>
      <c r="C18" s="96"/>
      <c r="D18" s="96"/>
      <c r="E18" s="96"/>
      <c r="F18" s="96"/>
      <c r="G18" s="96"/>
      <c r="H18" s="96">
        <v>526</v>
      </c>
      <c r="I18" s="96">
        <v>441</v>
      </c>
      <c r="J18" s="96">
        <v>1008</v>
      </c>
      <c r="K18" s="96">
        <v>506</v>
      </c>
      <c r="L18" s="96"/>
      <c r="M18" s="97"/>
      <c r="N18" s="89"/>
      <c r="O18" s="89"/>
      <c r="P18" s="28" t="s">
        <v>59</v>
      </c>
      <c r="Q18" s="110">
        <v>526</v>
      </c>
      <c r="R18" s="29">
        <v>441</v>
      </c>
      <c r="S18" s="30">
        <f t="shared" si="0"/>
        <v>483.5</v>
      </c>
      <c r="T18" s="256">
        <f t="shared" si="1"/>
        <v>0.8497363796133568</v>
      </c>
      <c r="U18" s="110">
        <v>1008</v>
      </c>
      <c r="V18" s="29">
        <v>506</v>
      </c>
      <c r="W18" s="30">
        <f t="shared" si="2"/>
        <v>757</v>
      </c>
      <c r="X18" s="154">
        <f t="shared" si="3"/>
        <v>1.3304042179261863</v>
      </c>
    </row>
    <row r="19" spans="1:24">
      <c r="A19" s="91" t="s">
        <v>16</v>
      </c>
      <c r="B19" s="95"/>
      <c r="C19" s="96"/>
      <c r="D19" s="96"/>
      <c r="E19" s="96"/>
      <c r="F19" s="96"/>
      <c r="G19" s="96"/>
      <c r="H19" s="96">
        <v>662</v>
      </c>
      <c r="I19" s="96">
        <v>566</v>
      </c>
      <c r="J19" s="96">
        <v>436</v>
      </c>
      <c r="K19" s="96">
        <v>508</v>
      </c>
      <c r="L19" s="96"/>
      <c r="M19" s="97"/>
      <c r="N19" s="89"/>
      <c r="O19" s="89"/>
      <c r="P19" s="28" t="s">
        <v>60</v>
      </c>
      <c r="Q19" s="110">
        <v>662</v>
      </c>
      <c r="R19" s="29">
        <v>566</v>
      </c>
      <c r="S19" s="30">
        <f t="shared" si="0"/>
        <v>614</v>
      </c>
      <c r="T19" s="256">
        <f t="shared" si="1"/>
        <v>1.0790861159929701</v>
      </c>
      <c r="U19" s="110">
        <v>436</v>
      </c>
      <c r="V19" s="29">
        <v>508</v>
      </c>
      <c r="W19" s="30">
        <f t="shared" si="2"/>
        <v>472</v>
      </c>
      <c r="X19" s="154">
        <f t="shared" si="3"/>
        <v>0.82952548330404219</v>
      </c>
    </row>
    <row r="20" spans="1:24">
      <c r="A20" s="91" t="s">
        <v>17</v>
      </c>
      <c r="B20" s="95"/>
      <c r="C20" s="96"/>
      <c r="D20" s="96"/>
      <c r="E20" s="96"/>
      <c r="F20" s="96"/>
      <c r="G20" s="96"/>
      <c r="H20" s="96">
        <v>570</v>
      </c>
      <c r="I20" s="96">
        <v>764</v>
      </c>
      <c r="J20" s="96">
        <v>1123</v>
      </c>
      <c r="K20" s="96">
        <v>879</v>
      </c>
      <c r="L20" s="96"/>
      <c r="M20" s="97"/>
      <c r="N20" s="89"/>
      <c r="O20" s="89"/>
      <c r="P20" s="28" t="s">
        <v>61</v>
      </c>
      <c r="Q20" s="110">
        <v>570</v>
      </c>
      <c r="R20" s="29">
        <v>764</v>
      </c>
      <c r="S20" s="30">
        <f t="shared" si="0"/>
        <v>667</v>
      </c>
      <c r="T20" s="256">
        <f t="shared" si="1"/>
        <v>1.1722319859402461</v>
      </c>
      <c r="U20" s="110">
        <v>1123</v>
      </c>
      <c r="V20" s="29">
        <v>879</v>
      </c>
      <c r="W20" s="30">
        <f t="shared" si="2"/>
        <v>1001</v>
      </c>
      <c r="X20" s="154">
        <f t="shared" si="3"/>
        <v>1.7592267135325133</v>
      </c>
    </row>
    <row r="21" spans="1:24">
      <c r="A21" s="91" t="s">
        <v>18</v>
      </c>
      <c r="B21" s="98"/>
      <c r="C21" s="99"/>
      <c r="D21" s="99"/>
      <c r="E21" s="99"/>
      <c r="F21" s="99"/>
      <c r="G21" s="99"/>
      <c r="H21" s="99">
        <v>399</v>
      </c>
      <c r="I21" s="99">
        <v>390</v>
      </c>
      <c r="J21" s="99">
        <v>692</v>
      </c>
      <c r="K21" s="99">
        <v>644</v>
      </c>
      <c r="L21" s="99"/>
      <c r="M21" s="100"/>
      <c r="N21" s="89"/>
      <c r="O21" s="89"/>
      <c r="P21" s="28" t="s">
        <v>62</v>
      </c>
      <c r="Q21" s="110">
        <v>399</v>
      </c>
      <c r="R21" s="29">
        <v>390</v>
      </c>
      <c r="S21" s="30">
        <f t="shared" si="0"/>
        <v>394.5</v>
      </c>
      <c r="T21" s="256">
        <f t="shared" si="1"/>
        <v>0.69332161687170479</v>
      </c>
      <c r="U21" s="110">
        <v>692</v>
      </c>
      <c r="V21" s="29">
        <v>644</v>
      </c>
      <c r="W21" s="30">
        <f t="shared" si="2"/>
        <v>668</v>
      </c>
      <c r="X21" s="154">
        <f t="shared" si="3"/>
        <v>1.1739894551845342</v>
      </c>
    </row>
    <row r="22" spans="1:24" ht="15.75" thickBot="1">
      <c r="P22" s="28" t="s">
        <v>55</v>
      </c>
      <c r="Q22" s="111">
        <v>394</v>
      </c>
      <c r="R22" s="31">
        <v>514</v>
      </c>
      <c r="S22" s="118">
        <f t="shared" si="0"/>
        <v>454</v>
      </c>
      <c r="T22" s="257">
        <f t="shared" si="1"/>
        <v>0.79789103690685415</v>
      </c>
      <c r="U22" s="111">
        <v>466</v>
      </c>
      <c r="V22" s="31">
        <v>411</v>
      </c>
      <c r="W22" s="118">
        <f t="shared" si="2"/>
        <v>438.5</v>
      </c>
      <c r="X22" s="156">
        <f t="shared" si="3"/>
        <v>0.77065026362038669</v>
      </c>
    </row>
    <row r="23" spans="1:24" ht="15.75" thickBot="1">
      <c r="A23" s="89"/>
      <c r="B23" s="89"/>
      <c r="C23" s="89"/>
      <c r="D23" s="89"/>
      <c r="E23" s="89"/>
      <c r="F23" s="89"/>
      <c r="G23" s="89"/>
      <c r="H23" s="91">
        <v>7</v>
      </c>
      <c r="I23" s="91">
        <v>8</v>
      </c>
      <c r="J23" s="91">
        <v>9</v>
      </c>
      <c r="K23" s="91">
        <v>10</v>
      </c>
      <c r="L23" s="91">
        <v>11</v>
      </c>
      <c r="M23" s="91">
        <v>12</v>
      </c>
      <c r="N23" s="89"/>
      <c r="O23" s="89"/>
      <c r="P23" s="28" t="s">
        <v>28</v>
      </c>
      <c r="Q23" s="109">
        <v>569</v>
      </c>
      <c r="R23" s="119">
        <v>1130</v>
      </c>
      <c r="S23" s="35">
        <v>569</v>
      </c>
      <c r="T23" s="120"/>
    </row>
    <row r="24" spans="1:24" ht="15.75" thickBot="1">
      <c r="A24" s="89"/>
      <c r="B24" s="89"/>
      <c r="C24" s="89"/>
      <c r="D24" s="89"/>
      <c r="E24" s="89"/>
      <c r="F24" s="89"/>
      <c r="G24" s="106" t="s">
        <v>11</v>
      </c>
      <c r="H24" s="272" t="s">
        <v>54</v>
      </c>
      <c r="I24" s="273"/>
      <c r="J24" s="273"/>
      <c r="K24" s="273"/>
      <c r="L24" s="280" t="s">
        <v>55</v>
      </c>
      <c r="M24" s="281"/>
      <c r="N24" s="107" t="s">
        <v>19</v>
      </c>
      <c r="O24" s="108"/>
      <c r="P24" s="28" t="s">
        <v>30</v>
      </c>
      <c r="Q24" s="111">
        <v>322</v>
      </c>
      <c r="R24" s="31">
        <v>632</v>
      </c>
      <c r="S24" s="118">
        <f t="shared" si="0"/>
        <v>477</v>
      </c>
      <c r="T24" s="104"/>
    </row>
    <row r="25" spans="1:24">
      <c r="A25" s="89"/>
      <c r="B25" s="89"/>
      <c r="C25" s="89"/>
      <c r="D25" s="89"/>
      <c r="E25" s="89"/>
      <c r="F25" s="89"/>
      <c r="G25" s="106" t="s">
        <v>12</v>
      </c>
      <c r="H25" s="268" t="s">
        <v>56</v>
      </c>
      <c r="I25" s="269"/>
      <c r="J25" s="269"/>
      <c r="K25" s="269"/>
      <c r="L25" s="282"/>
      <c r="M25" s="283"/>
      <c r="N25" s="107" t="s">
        <v>20</v>
      </c>
      <c r="O25" s="108"/>
    </row>
    <row r="26" spans="1:24">
      <c r="A26" s="89"/>
      <c r="B26" s="89"/>
      <c r="C26" s="89"/>
      <c r="D26" s="89"/>
      <c r="E26" s="89"/>
      <c r="F26" s="89"/>
      <c r="G26" s="106" t="s">
        <v>13</v>
      </c>
      <c r="H26" s="268" t="s">
        <v>57</v>
      </c>
      <c r="I26" s="269"/>
      <c r="J26" s="269"/>
      <c r="K26" s="269"/>
      <c r="L26" s="269" t="s">
        <v>28</v>
      </c>
      <c r="M26" s="279"/>
      <c r="N26" s="89"/>
      <c r="O26" s="89"/>
    </row>
    <row r="27" spans="1:24">
      <c r="A27" s="89"/>
      <c r="B27" s="89"/>
      <c r="C27" s="89"/>
      <c r="D27" s="89"/>
      <c r="E27" s="89"/>
      <c r="F27" s="89"/>
      <c r="G27" s="106" t="s">
        <v>14</v>
      </c>
      <c r="H27" s="268" t="s">
        <v>58</v>
      </c>
      <c r="I27" s="269"/>
      <c r="J27" s="269"/>
      <c r="K27" s="269"/>
      <c r="L27" s="269" t="s">
        <v>30</v>
      </c>
      <c r="M27" s="279"/>
      <c r="N27" s="89"/>
      <c r="O27" s="89"/>
    </row>
    <row r="28" spans="1:24">
      <c r="A28" s="89"/>
      <c r="B28" s="89"/>
      <c r="C28" s="89"/>
      <c r="D28" s="89"/>
      <c r="E28" s="89"/>
      <c r="F28" s="89"/>
      <c r="G28" s="106" t="s">
        <v>15</v>
      </c>
      <c r="H28" s="268" t="s">
        <v>59</v>
      </c>
      <c r="I28" s="269"/>
      <c r="J28" s="269"/>
      <c r="K28" s="269"/>
      <c r="L28" s="101"/>
      <c r="M28" s="102"/>
      <c r="N28" s="89"/>
      <c r="O28" s="89"/>
    </row>
    <row r="29" spans="1:24">
      <c r="A29" s="89"/>
      <c r="B29" s="89"/>
      <c r="C29" s="89"/>
      <c r="D29" s="89"/>
      <c r="E29" s="89"/>
      <c r="F29" s="89"/>
      <c r="G29" s="106" t="s">
        <v>16</v>
      </c>
      <c r="H29" s="268" t="s">
        <v>60</v>
      </c>
      <c r="I29" s="269"/>
      <c r="J29" s="269"/>
      <c r="K29" s="269"/>
      <c r="L29" s="101"/>
      <c r="M29" s="102"/>
      <c r="N29" s="89"/>
      <c r="O29" s="89"/>
    </row>
    <row r="30" spans="1:24">
      <c r="A30" s="89"/>
      <c r="B30" s="89"/>
      <c r="C30" s="89"/>
      <c r="D30" s="89"/>
      <c r="E30" s="89"/>
      <c r="F30" s="89"/>
      <c r="G30" s="106" t="s">
        <v>17</v>
      </c>
      <c r="H30" s="268" t="s">
        <v>61</v>
      </c>
      <c r="I30" s="269"/>
      <c r="J30" s="269"/>
      <c r="K30" s="269"/>
      <c r="L30" s="101"/>
      <c r="M30" s="102"/>
      <c r="N30" s="89"/>
      <c r="O30" s="89"/>
    </row>
    <row r="31" spans="1:24" ht="15.75" thickBot="1">
      <c r="A31" s="89"/>
      <c r="B31" s="89"/>
      <c r="C31" s="89"/>
      <c r="D31" s="89"/>
      <c r="E31" s="89"/>
      <c r="F31" s="89"/>
      <c r="G31" s="106" t="s">
        <v>18</v>
      </c>
      <c r="H31" s="270" t="s">
        <v>62</v>
      </c>
      <c r="I31" s="271"/>
      <c r="J31" s="271"/>
      <c r="K31" s="271"/>
      <c r="L31" s="103"/>
      <c r="M31" s="104"/>
      <c r="N31" s="89"/>
      <c r="O31" s="89"/>
    </row>
    <row r="33" spans="8:11">
      <c r="H33" s="269" t="s">
        <v>19</v>
      </c>
      <c r="I33" s="269"/>
      <c r="J33" s="269" t="s">
        <v>20</v>
      </c>
      <c r="K33" s="269"/>
    </row>
  </sheetData>
  <mergeCells count="15">
    <mergeCell ref="U12:X12"/>
    <mergeCell ref="Q12:T12"/>
    <mergeCell ref="H27:K27"/>
    <mergeCell ref="L27:M27"/>
    <mergeCell ref="H24:K24"/>
    <mergeCell ref="L24:M25"/>
    <mergeCell ref="H25:K25"/>
    <mergeCell ref="H26:K26"/>
    <mergeCell ref="L26:M26"/>
    <mergeCell ref="H28:K28"/>
    <mergeCell ref="H29:K29"/>
    <mergeCell ref="H30:K30"/>
    <mergeCell ref="H31:K31"/>
    <mergeCell ref="H33:I33"/>
    <mergeCell ref="J33:K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X45"/>
  <sheetViews>
    <sheetView topLeftCell="K8" workbookViewId="0">
      <selection activeCell="X14" sqref="X14:X29"/>
    </sheetView>
  </sheetViews>
  <sheetFormatPr defaultRowHeight="15"/>
  <sheetData>
    <row r="3" spans="2:24">
      <c r="B3" s="124" t="s">
        <v>0</v>
      </c>
      <c r="C3" s="123"/>
      <c r="D3" s="123"/>
      <c r="E3" s="124" t="s">
        <v>1</v>
      </c>
      <c r="F3" s="123"/>
      <c r="G3" s="123"/>
      <c r="H3" s="123"/>
      <c r="I3" s="123"/>
      <c r="J3" s="123"/>
      <c r="K3" s="123"/>
      <c r="L3" s="124" t="s">
        <v>65</v>
      </c>
      <c r="M3" s="123"/>
      <c r="N3" s="123"/>
    </row>
    <row r="4" spans="2:24">
      <c r="B4" s="124" t="s">
        <v>3</v>
      </c>
      <c r="C4" s="123"/>
      <c r="D4" s="123"/>
      <c r="E4" s="123"/>
      <c r="F4" s="123"/>
      <c r="G4" s="123"/>
      <c r="H4" s="123"/>
      <c r="I4" s="123"/>
      <c r="J4" s="124" t="s">
        <v>66</v>
      </c>
      <c r="K4" s="123"/>
      <c r="L4" s="124" t="s">
        <v>67</v>
      </c>
      <c r="M4" s="123"/>
      <c r="N4" s="123"/>
    </row>
    <row r="5" spans="2:24">
      <c r="B5" s="124" t="s">
        <v>68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2:24">
      <c r="B6" s="124" t="s">
        <v>69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</row>
    <row r="7" spans="2:24">
      <c r="B7" s="124" t="s">
        <v>70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</row>
    <row r="8" spans="2:24">
      <c r="B8" s="124" t="s">
        <v>9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</row>
    <row r="11" spans="2:24" ht="15.75" thickBot="1"/>
    <row r="12" spans="2:24">
      <c r="B12" s="123"/>
      <c r="C12" s="123" t="s">
        <v>10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Q12" s="276" t="s">
        <v>19</v>
      </c>
      <c r="R12" s="277"/>
      <c r="S12" s="277"/>
      <c r="T12" s="277"/>
      <c r="U12" s="276" t="s">
        <v>20</v>
      </c>
      <c r="V12" s="277"/>
      <c r="W12" s="277"/>
      <c r="X12" s="278"/>
    </row>
    <row r="13" spans="2:24" ht="15.75" thickBot="1">
      <c r="B13" s="123"/>
      <c r="C13" s="125">
        <v>1</v>
      </c>
      <c r="D13" s="125">
        <v>2</v>
      </c>
      <c r="E13" s="125">
        <v>3</v>
      </c>
      <c r="F13" s="125">
        <v>4</v>
      </c>
      <c r="G13" s="125">
        <v>5</v>
      </c>
      <c r="H13" s="125">
        <v>6</v>
      </c>
      <c r="I13" s="125">
        <v>7</v>
      </c>
      <c r="J13" s="125">
        <v>8</v>
      </c>
      <c r="K13" s="125">
        <v>9</v>
      </c>
      <c r="L13" s="125">
        <v>10</v>
      </c>
      <c r="M13" s="125">
        <v>11</v>
      </c>
      <c r="N13" s="125">
        <v>12</v>
      </c>
      <c r="Q13" s="145" t="s">
        <v>34</v>
      </c>
      <c r="R13" s="112" t="s">
        <v>35</v>
      </c>
      <c r="S13" s="112" t="s">
        <v>36</v>
      </c>
      <c r="T13" s="146" t="s">
        <v>37</v>
      </c>
      <c r="U13" s="145" t="s">
        <v>34</v>
      </c>
      <c r="V13" s="112" t="s">
        <v>35</v>
      </c>
      <c r="W13" s="112" t="s">
        <v>36</v>
      </c>
      <c r="X13" s="147" t="s">
        <v>37</v>
      </c>
    </row>
    <row r="14" spans="2:24">
      <c r="B14" s="125" t="s">
        <v>11</v>
      </c>
      <c r="C14" s="126">
        <v>14325</v>
      </c>
      <c r="D14" s="127">
        <v>14153</v>
      </c>
      <c r="E14" s="127">
        <v>13197</v>
      </c>
      <c r="F14" s="127">
        <v>1019</v>
      </c>
      <c r="G14" s="127">
        <v>1009</v>
      </c>
      <c r="H14" s="127">
        <v>1198</v>
      </c>
      <c r="I14" s="127">
        <v>811</v>
      </c>
      <c r="J14" s="127">
        <v>777</v>
      </c>
      <c r="K14" s="127">
        <v>1840</v>
      </c>
      <c r="L14" s="127">
        <v>1776</v>
      </c>
      <c r="M14" s="127">
        <v>1083</v>
      </c>
      <c r="N14" s="128">
        <v>652</v>
      </c>
      <c r="P14" s="28" t="s">
        <v>63</v>
      </c>
      <c r="Q14" s="116">
        <v>14325</v>
      </c>
      <c r="R14" s="121">
        <v>14153</v>
      </c>
      <c r="S14" s="122">
        <f>AVERAGE(Q14:R14)</f>
        <v>14239</v>
      </c>
      <c r="T14" s="153">
        <f>S14/$S$36</f>
        <v>18.735526315789475</v>
      </c>
      <c r="U14" s="148">
        <v>8937</v>
      </c>
      <c r="V14" s="121">
        <v>8022</v>
      </c>
      <c r="W14" s="122">
        <f>AVERAGE(U14:V14)</f>
        <v>8479.5</v>
      </c>
      <c r="X14" s="153">
        <f>W14/$S$36</f>
        <v>11.157236842105263</v>
      </c>
    </row>
    <row r="15" spans="2:24">
      <c r="B15" s="125" t="s">
        <v>12</v>
      </c>
      <c r="C15" s="129">
        <v>8937</v>
      </c>
      <c r="D15" s="130">
        <v>8022</v>
      </c>
      <c r="E15" s="130">
        <v>4732</v>
      </c>
      <c r="F15" s="130">
        <v>1254</v>
      </c>
      <c r="G15" s="130">
        <v>786</v>
      </c>
      <c r="H15" s="130">
        <v>919</v>
      </c>
      <c r="I15" s="130">
        <v>636</v>
      </c>
      <c r="J15" s="130">
        <v>1156</v>
      </c>
      <c r="K15" s="130">
        <v>898</v>
      </c>
      <c r="L15" s="130">
        <v>1262</v>
      </c>
      <c r="M15" s="130">
        <v>940</v>
      </c>
      <c r="N15" s="131">
        <v>493</v>
      </c>
      <c r="P15" s="28" t="s">
        <v>64</v>
      </c>
      <c r="Q15" s="143">
        <v>13197</v>
      </c>
      <c r="R15" s="29">
        <v>1019</v>
      </c>
      <c r="S15" s="30">
        <f>AVERAGE(Q15:R15)</f>
        <v>7108</v>
      </c>
      <c r="T15" s="154">
        <f t="shared" ref="T15:T35" si="0">S15/$S$36</f>
        <v>9.3526315789473689</v>
      </c>
      <c r="U15" s="149">
        <v>4732</v>
      </c>
      <c r="V15" s="29">
        <v>1254</v>
      </c>
      <c r="W15" s="30">
        <f>AVERAGE(U15:V15)</f>
        <v>2993</v>
      </c>
      <c r="X15" s="154">
        <f t="shared" ref="X15:X35" si="1">W15/$S$36</f>
        <v>3.9381578947368423</v>
      </c>
    </row>
    <row r="16" spans="2:24">
      <c r="B16" s="125" t="s">
        <v>13</v>
      </c>
      <c r="C16" s="129">
        <v>2008</v>
      </c>
      <c r="D16" s="130">
        <v>1359</v>
      </c>
      <c r="E16" s="130">
        <v>1060</v>
      </c>
      <c r="F16" s="130">
        <v>882</v>
      </c>
      <c r="G16" s="130">
        <v>930</v>
      </c>
      <c r="H16" s="130">
        <v>857</v>
      </c>
      <c r="I16" s="130">
        <v>10615</v>
      </c>
      <c r="J16" s="130">
        <v>14320</v>
      </c>
      <c r="K16" s="130">
        <v>738</v>
      </c>
      <c r="L16" s="130">
        <v>600</v>
      </c>
      <c r="M16" s="130">
        <v>10246</v>
      </c>
      <c r="N16" s="131">
        <v>9175</v>
      </c>
      <c r="P16" s="28" t="s">
        <v>71</v>
      </c>
      <c r="Q16" s="143">
        <v>1009</v>
      </c>
      <c r="R16" s="29">
        <v>1198</v>
      </c>
      <c r="S16" s="30">
        <f t="shared" ref="S16:S37" si="2">AVERAGE(Q16:R16)</f>
        <v>1103.5</v>
      </c>
      <c r="T16" s="154">
        <f t="shared" si="0"/>
        <v>1.4519736842105264</v>
      </c>
      <c r="U16" s="149">
        <v>786</v>
      </c>
      <c r="V16" s="29">
        <v>919</v>
      </c>
      <c r="W16" s="30">
        <f t="shared" ref="W16:W35" si="3">AVERAGE(U16:V16)</f>
        <v>852.5</v>
      </c>
      <c r="X16" s="154">
        <f t="shared" si="1"/>
        <v>1.1217105263157894</v>
      </c>
    </row>
    <row r="17" spans="1:24">
      <c r="A17" s="123"/>
      <c r="B17" s="125" t="s">
        <v>14</v>
      </c>
      <c r="C17" s="129">
        <v>777</v>
      </c>
      <c r="D17" s="130">
        <v>610</v>
      </c>
      <c r="E17" s="130">
        <v>514</v>
      </c>
      <c r="F17" s="130">
        <v>563</v>
      </c>
      <c r="G17" s="130">
        <v>867</v>
      </c>
      <c r="H17" s="130">
        <v>1134</v>
      </c>
      <c r="I17" s="130">
        <v>14799</v>
      </c>
      <c r="J17" s="130">
        <v>13217</v>
      </c>
      <c r="K17" s="130">
        <v>1572</v>
      </c>
      <c r="L17" s="130">
        <v>674</v>
      </c>
      <c r="M17" s="130">
        <v>4515</v>
      </c>
      <c r="N17" s="131">
        <v>5014</v>
      </c>
      <c r="P17" s="28" t="s">
        <v>72</v>
      </c>
      <c r="Q17" s="143">
        <v>811</v>
      </c>
      <c r="R17" s="29">
        <v>777</v>
      </c>
      <c r="S17" s="30">
        <f t="shared" si="2"/>
        <v>794</v>
      </c>
      <c r="T17" s="154">
        <f t="shared" si="0"/>
        <v>1.0447368421052632</v>
      </c>
      <c r="U17" s="149">
        <v>636</v>
      </c>
      <c r="V17" s="29">
        <v>1156</v>
      </c>
      <c r="W17" s="30">
        <f t="shared" si="3"/>
        <v>896</v>
      </c>
      <c r="X17" s="154">
        <f t="shared" si="1"/>
        <v>1.1789473684210525</v>
      </c>
    </row>
    <row r="18" spans="1:24">
      <c r="A18" s="123"/>
      <c r="B18" s="125" t="s">
        <v>15</v>
      </c>
      <c r="C18" s="129">
        <v>1136</v>
      </c>
      <c r="D18" s="130">
        <v>664</v>
      </c>
      <c r="E18" s="130">
        <v>2815</v>
      </c>
      <c r="F18" s="130">
        <v>3428</v>
      </c>
      <c r="G18" s="130">
        <v>782</v>
      </c>
      <c r="H18" s="130">
        <v>705</v>
      </c>
      <c r="I18" s="130">
        <v>2311</v>
      </c>
      <c r="J18" s="130">
        <v>2764</v>
      </c>
      <c r="K18" s="130">
        <v>480</v>
      </c>
      <c r="L18" s="130">
        <v>1016</v>
      </c>
      <c r="M18" s="130">
        <v>7019</v>
      </c>
      <c r="N18" s="131">
        <v>7325</v>
      </c>
      <c r="P18" s="28" t="s">
        <v>73</v>
      </c>
      <c r="Q18" s="143">
        <v>1840</v>
      </c>
      <c r="R18" s="29">
        <v>1776</v>
      </c>
      <c r="S18" s="30">
        <f t="shared" si="2"/>
        <v>1808</v>
      </c>
      <c r="T18" s="154">
        <f t="shared" si="0"/>
        <v>2.3789473684210525</v>
      </c>
      <c r="U18" s="149">
        <v>898</v>
      </c>
      <c r="V18" s="29">
        <v>1262</v>
      </c>
      <c r="W18" s="30">
        <f t="shared" si="3"/>
        <v>1080</v>
      </c>
      <c r="X18" s="154">
        <f t="shared" si="1"/>
        <v>1.4210526315789473</v>
      </c>
    </row>
    <row r="19" spans="1:24">
      <c r="A19" s="123"/>
      <c r="B19" s="125" t="s">
        <v>16</v>
      </c>
      <c r="C19" s="129">
        <v>460</v>
      </c>
      <c r="D19" s="130">
        <v>631</v>
      </c>
      <c r="E19" s="130">
        <v>1470</v>
      </c>
      <c r="F19" s="130">
        <v>966</v>
      </c>
      <c r="G19" s="130">
        <v>530</v>
      </c>
      <c r="H19" s="130">
        <v>737</v>
      </c>
      <c r="I19" s="130">
        <v>685</v>
      </c>
      <c r="J19" s="130">
        <v>946</v>
      </c>
      <c r="K19" s="130">
        <v>496</v>
      </c>
      <c r="L19" s="130">
        <v>423</v>
      </c>
      <c r="M19" s="130">
        <v>2100</v>
      </c>
      <c r="N19" s="131">
        <v>1485</v>
      </c>
      <c r="P19" s="28" t="s">
        <v>74</v>
      </c>
      <c r="Q19" s="143">
        <v>1083</v>
      </c>
      <c r="R19" s="29">
        <v>652</v>
      </c>
      <c r="S19" s="30">
        <f t="shared" si="2"/>
        <v>867.5</v>
      </c>
      <c r="T19" s="154">
        <f t="shared" si="0"/>
        <v>1.1414473684210527</v>
      </c>
      <c r="U19" s="149">
        <v>940</v>
      </c>
      <c r="V19" s="29">
        <v>493</v>
      </c>
      <c r="W19" s="30">
        <f t="shared" si="3"/>
        <v>716.5</v>
      </c>
      <c r="X19" s="154">
        <f t="shared" si="1"/>
        <v>0.94276315789473686</v>
      </c>
    </row>
    <row r="20" spans="1:24">
      <c r="A20" s="123"/>
      <c r="B20" s="125" t="s">
        <v>17</v>
      </c>
      <c r="C20" s="129">
        <v>744</v>
      </c>
      <c r="D20" s="130">
        <v>869</v>
      </c>
      <c r="E20" s="130">
        <v>10948</v>
      </c>
      <c r="F20" s="130">
        <v>10576</v>
      </c>
      <c r="G20" s="130">
        <v>2300</v>
      </c>
      <c r="H20" s="130">
        <v>1681</v>
      </c>
      <c r="I20" s="130">
        <v>9240</v>
      </c>
      <c r="J20" s="130">
        <v>9714</v>
      </c>
      <c r="K20" s="130">
        <v>539</v>
      </c>
      <c r="L20" s="130">
        <v>981</v>
      </c>
      <c r="M20" s="130"/>
      <c r="N20" s="131"/>
      <c r="P20" s="28" t="s">
        <v>75</v>
      </c>
      <c r="Q20" s="143">
        <v>2008</v>
      </c>
      <c r="R20" s="29">
        <v>1359</v>
      </c>
      <c r="S20" s="30">
        <f t="shared" si="2"/>
        <v>1683.5</v>
      </c>
      <c r="T20" s="154">
        <f t="shared" si="0"/>
        <v>2.2151315789473682</v>
      </c>
      <c r="U20" s="149">
        <v>777</v>
      </c>
      <c r="V20" s="29">
        <v>610</v>
      </c>
      <c r="W20" s="30">
        <f t="shared" si="3"/>
        <v>693.5</v>
      </c>
      <c r="X20" s="154">
        <f t="shared" si="1"/>
        <v>0.91249999999999998</v>
      </c>
    </row>
    <row r="21" spans="1:24">
      <c r="A21" s="123"/>
      <c r="B21" s="125" t="s">
        <v>18</v>
      </c>
      <c r="C21" s="132">
        <v>623</v>
      </c>
      <c r="D21" s="133">
        <v>1038</v>
      </c>
      <c r="E21" s="133">
        <v>13189</v>
      </c>
      <c r="F21" s="133">
        <v>16164</v>
      </c>
      <c r="G21" s="133">
        <v>838</v>
      </c>
      <c r="H21" s="133">
        <v>751</v>
      </c>
      <c r="I21" s="133">
        <v>3172</v>
      </c>
      <c r="J21" s="133">
        <v>3300</v>
      </c>
      <c r="K21" s="133">
        <v>723</v>
      </c>
      <c r="L21" s="133">
        <v>585</v>
      </c>
      <c r="M21" s="133"/>
      <c r="N21" s="134"/>
      <c r="P21" s="28" t="s">
        <v>76</v>
      </c>
      <c r="Q21" s="143">
        <v>1060</v>
      </c>
      <c r="R21" s="29">
        <v>882</v>
      </c>
      <c r="S21" s="30">
        <f t="shared" si="2"/>
        <v>971</v>
      </c>
      <c r="T21" s="154">
        <f t="shared" si="0"/>
        <v>1.2776315789473685</v>
      </c>
      <c r="U21" s="149">
        <v>514</v>
      </c>
      <c r="V21" s="29">
        <v>563</v>
      </c>
      <c r="W21" s="30">
        <f t="shared" si="3"/>
        <v>538.5</v>
      </c>
      <c r="X21" s="154">
        <f t="shared" si="1"/>
        <v>0.70855263157894732</v>
      </c>
    </row>
    <row r="22" spans="1:24">
      <c r="P22" s="28" t="s">
        <v>77</v>
      </c>
      <c r="Q22" s="143">
        <v>930</v>
      </c>
      <c r="R22" s="29">
        <v>857</v>
      </c>
      <c r="S22" s="30">
        <f t="shared" si="2"/>
        <v>893.5</v>
      </c>
      <c r="T22" s="154">
        <f t="shared" si="0"/>
        <v>1.1756578947368421</v>
      </c>
      <c r="U22" s="149">
        <v>867</v>
      </c>
      <c r="V22" s="29">
        <v>1134</v>
      </c>
      <c r="W22" s="30">
        <f t="shared" si="3"/>
        <v>1000.5</v>
      </c>
      <c r="X22" s="154">
        <f t="shared" si="1"/>
        <v>1.3164473684210527</v>
      </c>
    </row>
    <row r="23" spans="1:24">
      <c r="P23" s="28" t="s">
        <v>78</v>
      </c>
      <c r="Q23" s="143">
        <v>10615</v>
      </c>
      <c r="R23" s="29">
        <v>14320</v>
      </c>
      <c r="S23" s="30">
        <f t="shared" si="2"/>
        <v>12467.5</v>
      </c>
      <c r="T23" s="154">
        <f t="shared" si="0"/>
        <v>16.404605263157894</v>
      </c>
      <c r="U23" s="149">
        <v>14799</v>
      </c>
      <c r="V23" s="29">
        <v>13217</v>
      </c>
      <c r="W23" s="30">
        <f t="shared" si="3"/>
        <v>14008</v>
      </c>
      <c r="X23" s="154">
        <f t="shared" si="1"/>
        <v>18.431578947368422</v>
      </c>
    </row>
    <row r="24" spans="1:24">
      <c r="P24" s="28" t="s">
        <v>79</v>
      </c>
      <c r="Q24" s="143">
        <v>738</v>
      </c>
      <c r="R24" s="29">
        <v>600</v>
      </c>
      <c r="S24" s="30">
        <f t="shared" si="2"/>
        <v>669</v>
      </c>
      <c r="T24" s="154">
        <f t="shared" si="0"/>
        <v>0.88026315789473686</v>
      </c>
      <c r="U24" s="150">
        <v>1572</v>
      </c>
      <c r="V24" s="29">
        <v>674</v>
      </c>
      <c r="W24" s="29">
        <v>674</v>
      </c>
      <c r="X24" s="154">
        <f t="shared" si="1"/>
        <v>0.88684210526315788</v>
      </c>
    </row>
    <row r="25" spans="1:24" ht="15.75" thickBot="1">
      <c r="A25" s="123"/>
      <c r="B25" s="123"/>
      <c r="C25" s="125">
        <v>1</v>
      </c>
      <c r="D25" s="125">
        <v>2</v>
      </c>
      <c r="E25" s="125">
        <v>3</v>
      </c>
      <c r="F25" s="125">
        <v>4</v>
      </c>
      <c r="G25" s="125">
        <v>5</v>
      </c>
      <c r="H25" s="125">
        <v>6</v>
      </c>
      <c r="I25" s="125">
        <v>7</v>
      </c>
      <c r="J25" s="125">
        <v>8</v>
      </c>
      <c r="K25" s="125">
        <v>9</v>
      </c>
      <c r="L25" s="125">
        <v>10</v>
      </c>
      <c r="M25" s="125">
        <v>11</v>
      </c>
      <c r="N25" s="125">
        <v>12</v>
      </c>
      <c r="P25" s="28" t="s">
        <v>80</v>
      </c>
      <c r="Q25" s="143">
        <v>10246</v>
      </c>
      <c r="R25" s="29">
        <v>9175</v>
      </c>
      <c r="S25" s="30">
        <f t="shared" si="2"/>
        <v>9710.5</v>
      </c>
      <c r="T25" s="154">
        <f t="shared" si="0"/>
        <v>12.776973684210526</v>
      </c>
      <c r="U25" s="149">
        <v>4515</v>
      </c>
      <c r="V25" s="29">
        <v>5014</v>
      </c>
      <c r="W25" s="30">
        <f t="shared" si="3"/>
        <v>4764.5</v>
      </c>
      <c r="X25" s="154">
        <f t="shared" si="1"/>
        <v>6.2690789473684214</v>
      </c>
    </row>
    <row r="26" spans="1:24">
      <c r="A26" s="123" t="s">
        <v>19</v>
      </c>
      <c r="B26" s="125" t="s">
        <v>11</v>
      </c>
      <c r="C26" s="284" t="s">
        <v>63</v>
      </c>
      <c r="D26" s="280"/>
      <c r="E26" s="280" t="s">
        <v>64</v>
      </c>
      <c r="F26" s="280"/>
      <c r="G26" s="280" t="s">
        <v>71</v>
      </c>
      <c r="H26" s="280"/>
      <c r="I26" s="280" t="s">
        <v>72</v>
      </c>
      <c r="J26" s="280"/>
      <c r="K26" s="280" t="s">
        <v>73</v>
      </c>
      <c r="L26" s="280"/>
      <c r="M26" s="280" t="s">
        <v>74</v>
      </c>
      <c r="N26" s="281"/>
      <c r="P26" s="28" t="s">
        <v>81</v>
      </c>
      <c r="Q26" s="143">
        <v>1136</v>
      </c>
      <c r="R26" s="29">
        <v>664</v>
      </c>
      <c r="S26" s="30">
        <f t="shared" si="2"/>
        <v>900</v>
      </c>
      <c r="T26" s="154">
        <f t="shared" si="0"/>
        <v>1.1842105263157894</v>
      </c>
      <c r="U26" s="149">
        <v>460</v>
      </c>
      <c r="V26" s="29">
        <v>631</v>
      </c>
      <c r="W26" s="30">
        <f t="shared" si="3"/>
        <v>545.5</v>
      </c>
      <c r="X26" s="154">
        <f t="shared" si="1"/>
        <v>0.71776315789473688</v>
      </c>
    </row>
    <row r="27" spans="1:24">
      <c r="A27" s="123" t="s">
        <v>20</v>
      </c>
      <c r="B27" s="125" t="s">
        <v>12</v>
      </c>
      <c r="C27" s="285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3"/>
      <c r="P27" s="28" t="s">
        <v>82</v>
      </c>
      <c r="Q27" s="143">
        <v>2815</v>
      </c>
      <c r="R27" s="29">
        <v>3428</v>
      </c>
      <c r="S27" s="30">
        <f t="shared" si="2"/>
        <v>3121.5</v>
      </c>
      <c r="T27" s="154">
        <f t="shared" si="0"/>
        <v>4.1072368421052632</v>
      </c>
      <c r="U27" s="149">
        <v>1470</v>
      </c>
      <c r="V27" s="29">
        <v>966</v>
      </c>
      <c r="W27" s="30">
        <f t="shared" si="3"/>
        <v>1218</v>
      </c>
      <c r="X27" s="154">
        <f t="shared" si="1"/>
        <v>1.6026315789473684</v>
      </c>
    </row>
    <row r="28" spans="1:24">
      <c r="A28" s="123" t="s">
        <v>19</v>
      </c>
      <c r="B28" s="125" t="s">
        <v>13</v>
      </c>
      <c r="C28" s="285" t="s">
        <v>75</v>
      </c>
      <c r="D28" s="282"/>
      <c r="E28" s="282" t="s">
        <v>76</v>
      </c>
      <c r="F28" s="282"/>
      <c r="G28" s="282" t="s">
        <v>77</v>
      </c>
      <c r="H28" s="282"/>
      <c r="I28" s="282" t="s">
        <v>78</v>
      </c>
      <c r="J28" s="282"/>
      <c r="K28" s="282" t="s">
        <v>79</v>
      </c>
      <c r="L28" s="282"/>
      <c r="M28" s="282" t="s">
        <v>80</v>
      </c>
      <c r="N28" s="283"/>
      <c r="P28" s="28" t="s">
        <v>83</v>
      </c>
      <c r="Q28" s="143">
        <v>782</v>
      </c>
      <c r="R28" s="29">
        <v>705</v>
      </c>
      <c r="S28" s="30">
        <f t="shared" si="2"/>
        <v>743.5</v>
      </c>
      <c r="T28" s="154">
        <f t="shared" si="0"/>
        <v>0.97828947368421049</v>
      </c>
      <c r="U28" s="149">
        <v>530</v>
      </c>
      <c r="V28" s="29">
        <v>737</v>
      </c>
      <c r="W28" s="30">
        <f t="shared" si="3"/>
        <v>633.5</v>
      </c>
      <c r="X28" s="154">
        <f t="shared" si="1"/>
        <v>0.83355263157894732</v>
      </c>
    </row>
    <row r="29" spans="1:24">
      <c r="A29" s="123" t="s">
        <v>20</v>
      </c>
      <c r="B29" s="125" t="s">
        <v>14</v>
      </c>
      <c r="C29" s="285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3"/>
      <c r="P29" s="28" t="s">
        <v>84</v>
      </c>
      <c r="Q29" s="143">
        <v>2311</v>
      </c>
      <c r="R29" s="29">
        <v>2764</v>
      </c>
      <c r="S29" s="30">
        <f t="shared" si="2"/>
        <v>2537.5</v>
      </c>
      <c r="T29" s="154">
        <f t="shared" si="0"/>
        <v>3.3388157894736841</v>
      </c>
      <c r="U29" s="149">
        <v>685</v>
      </c>
      <c r="V29" s="29">
        <v>946</v>
      </c>
      <c r="W29" s="30">
        <f t="shared" si="3"/>
        <v>815.5</v>
      </c>
      <c r="X29" s="154">
        <f t="shared" si="1"/>
        <v>1.0730263157894737</v>
      </c>
    </row>
    <row r="30" spans="1:24">
      <c r="A30" s="123" t="s">
        <v>19</v>
      </c>
      <c r="B30" s="125" t="s">
        <v>15</v>
      </c>
      <c r="C30" s="285" t="s">
        <v>81</v>
      </c>
      <c r="D30" s="282"/>
      <c r="E30" s="282" t="s">
        <v>82</v>
      </c>
      <c r="F30" s="282"/>
      <c r="G30" s="282" t="s">
        <v>83</v>
      </c>
      <c r="H30" s="282"/>
      <c r="I30" s="282" t="s">
        <v>84</v>
      </c>
      <c r="J30" s="282"/>
      <c r="K30" s="282" t="s">
        <v>85</v>
      </c>
      <c r="L30" s="282"/>
      <c r="M30" s="282" t="s">
        <v>86</v>
      </c>
      <c r="N30" s="283"/>
      <c r="P30" s="28" t="s">
        <v>85</v>
      </c>
      <c r="Q30" s="143">
        <v>480</v>
      </c>
      <c r="R30" s="29">
        <v>1016</v>
      </c>
      <c r="S30" s="30">
        <f t="shared" si="2"/>
        <v>748</v>
      </c>
      <c r="T30" s="154">
        <f t="shared" si="0"/>
        <v>0.98421052631578942</v>
      </c>
      <c r="U30" s="149">
        <v>496</v>
      </c>
      <c r="V30" s="29">
        <v>423</v>
      </c>
      <c r="W30" s="30">
        <f t="shared" si="3"/>
        <v>459.5</v>
      </c>
      <c r="X30" s="154">
        <f t="shared" si="1"/>
        <v>0.60460526315789476</v>
      </c>
    </row>
    <row r="31" spans="1:24">
      <c r="A31" s="123" t="s">
        <v>20</v>
      </c>
      <c r="B31" s="125" t="s">
        <v>16</v>
      </c>
      <c r="C31" s="285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3"/>
      <c r="P31" s="28" t="s">
        <v>86</v>
      </c>
      <c r="Q31" s="143">
        <v>7019</v>
      </c>
      <c r="R31" s="29">
        <v>7325</v>
      </c>
      <c r="S31" s="30">
        <f t="shared" si="2"/>
        <v>7172</v>
      </c>
      <c r="T31" s="154">
        <f t="shared" si="0"/>
        <v>9.4368421052631586</v>
      </c>
      <c r="U31" s="149">
        <v>2100</v>
      </c>
      <c r="V31" s="29">
        <v>1485</v>
      </c>
      <c r="W31" s="30">
        <f t="shared" si="3"/>
        <v>1792.5</v>
      </c>
      <c r="X31" s="154">
        <f t="shared" si="1"/>
        <v>2.3585526315789473</v>
      </c>
    </row>
    <row r="32" spans="1:24">
      <c r="A32" s="123" t="s">
        <v>19</v>
      </c>
      <c r="B32" s="125" t="s">
        <v>17</v>
      </c>
      <c r="C32" s="285" t="s">
        <v>87</v>
      </c>
      <c r="D32" s="282"/>
      <c r="E32" s="282" t="s">
        <v>88</v>
      </c>
      <c r="F32" s="282"/>
      <c r="G32" s="282" t="s">
        <v>89</v>
      </c>
      <c r="H32" s="282"/>
      <c r="I32" s="282" t="s">
        <v>90</v>
      </c>
      <c r="J32" s="282"/>
      <c r="K32" s="269" t="s">
        <v>28</v>
      </c>
      <c r="L32" s="269"/>
      <c r="M32" s="135"/>
      <c r="N32" s="136"/>
      <c r="P32" s="28" t="s">
        <v>87</v>
      </c>
      <c r="Q32" s="143">
        <v>744</v>
      </c>
      <c r="R32" s="29">
        <v>869</v>
      </c>
      <c r="S32" s="30">
        <f t="shared" si="2"/>
        <v>806.5</v>
      </c>
      <c r="T32" s="154">
        <f t="shared" si="0"/>
        <v>1.0611842105263158</v>
      </c>
      <c r="U32" s="149">
        <v>623</v>
      </c>
      <c r="V32" s="113">
        <v>1038</v>
      </c>
      <c r="W32" s="29">
        <v>623</v>
      </c>
      <c r="X32" s="154">
        <f t="shared" si="1"/>
        <v>0.81973684210526321</v>
      </c>
    </row>
    <row r="33" spans="1:24" ht="15.75" thickBot="1">
      <c r="A33" s="123" t="s">
        <v>20</v>
      </c>
      <c r="B33" s="125" t="s">
        <v>18</v>
      </c>
      <c r="C33" s="286"/>
      <c r="D33" s="287"/>
      <c r="E33" s="287"/>
      <c r="F33" s="287"/>
      <c r="G33" s="287"/>
      <c r="H33" s="287"/>
      <c r="I33" s="287"/>
      <c r="J33" s="287"/>
      <c r="K33" s="271" t="s">
        <v>91</v>
      </c>
      <c r="L33" s="271"/>
      <c r="M33" s="137"/>
      <c r="N33" s="138"/>
      <c r="P33" s="28" t="s">
        <v>88</v>
      </c>
      <c r="Q33" s="143">
        <v>10948</v>
      </c>
      <c r="R33" s="29">
        <v>10576</v>
      </c>
      <c r="S33" s="30">
        <f t="shared" si="2"/>
        <v>10762</v>
      </c>
      <c r="T33" s="154">
        <f t="shared" si="0"/>
        <v>14.160526315789474</v>
      </c>
      <c r="U33" s="149">
        <v>13189</v>
      </c>
      <c r="V33" s="29">
        <v>16164</v>
      </c>
      <c r="W33" s="30">
        <f t="shared" si="3"/>
        <v>14676.5</v>
      </c>
      <c r="X33" s="154">
        <f t="shared" si="1"/>
        <v>19.311184210526317</v>
      </c>
    </row>
    <row r="34" spans="1:24">
      <c r="P34" s="28" t="s">
        <v>89</v>
      </c>
      <c r="Q34" s="143">
        <v>2300</v>
      </c>
      <c r="R34" s="29">
        <v>1681</v>
      </c>
      <c r="S34" s="30">
        <f t="shared" si="2"/>
        <v>1990.5</v>
      </c>
      <c r="T34" s="154">
        <f t="shared" si="0"/>
        <v>2.6190789473684211</v>
      </c>
      <c r="U34" s="149">
        <v>838</v>
      </c>
      <c r="V34" s="29">
        <v>751</v>
      </c>
      <c r="W34" s="30">
        <f t="shared" si="3"/>
        <v>794.5</v>
      </c>
      <c r="X34" s="154">
        <f t="shared" si="1"/>
        <v>1.0453947368421053</v>
      </c>
    </row>
    <row r="35" spans="1:24" ht="15.75" thickBot="1">
      <c r="P35" s="28" t="s">
        <v>90</v>
      </c>
      <c r="Q35" s="152">
        <v>9240</v>
      </c>
      <c r="R35" s="114">
        <v>9714</v>
      </c>
      <c r="S35" s="115">
        <f t="shared" si="2"/>
        <v>9477</v>
      </c>
      <c r="T35" s="155">
        <f t="shared" si="0"/>
        <v>12.469736842105263</v>
      </c>
      <c r="U35" s="151">
        <v>3172</v>
      </c>
      <c r="V35" s="31">
        <v>3300</v>
      </c>
      <c r="W35" s="118">
        <f t="shared" si="3"/>
        <v>3236</v>
      </c>
      <c r="X35" s="156">
        <f t="shared" si="1"/>
        <v>4.257894736842105</v>
      </c>
    </row>
    <row r="36" spans="1:24">
      <c r="P36" s="183" t="s">
        <v>28</v>
      </c>
      <c r="Q36" s="116">
        <v>539</v>
      </c>
      <c r="R36" s="121">
        <v>981</v>
      </c>
      <c r="S36" s="122">
        <f t="shared" si="2"/>
        <v>760</v>
      </c>
      <c r="T36" s="142"/>
      <c r="U36" s="141"/>
      <c r="V36" s="141"/>
    </row>
    <row r="37" spans="1:24" ht="15.75" thickBot="1">
      <c r="A37" s="123"/>
      <c r="B37" s="123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P37" s="183" t="s">
        <v>30</v>
      </c>
      <c r="Q37" s="144">
        <v>723</v>
      </c>
      <c r="R37" s="31">
        <v>585</v>
      </c>
      <c r="S37" s="118">
        <f t="shared" si="2"/>
        <v>654</v>
      </c>
      <c r="T37" s="138"/>
      <c r="U37" s="141"/>
      <c r="V37" s="141"/>
    </row>
    <row r="38" spans="1:24">
      <c r="A38" s="123"/>
      <c r="B38" s="123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Q38" s="141"/>
      <c r="R38" s="141"/>
      <c r="S38" s="141"/>
      <c r="T38" s="141"/>
      <c r="U38" s="141"/>
      <c r="V38" s="141"/>
    </row>
    <row r="39" spans="1:24">
      <c r="A39" s="123"/>
      <c r="B39" s="123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</row>
    <row r="40" spans="1:24">
      <c r="A40" s="123"/>
      <c r="B40" s="123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</row>
    <row r="41" spans="1:24">
      <c r="A41" s="123"/>
      <c r="B41" s="123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</row>
    <row r="42" spans="1:24">
      <c r="A42" s="123"/>
      <c r="B42" s="123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</row>
    <row r="43" spans="1:24">
      <c r="A43" s="123"/>
      <c r="B43" s="123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</row>
    <row r="44" spans="1:24">
      <c r="A44" s="123"/>
      <c r="B44" s="123"/>
      <c r="C44" s="140"/>
      <c r="D44" s="140"/>
      <c r="E44" s="140"/>
      <c r="F44" s="140"/>
      <c r="G44" s="140"/>
      <c r="H44" s="140"/>
      <c r="I44" s="140"/>
      <c r="J44" s="140"/>
      <c r="K44" s="141"/>
      <c r="L44" s="141"/>
      <c r="M44" s="140"/>
      <c r="N44" s="140"/>
    </row>
    <row r="45" spans="1:24">
      <c r="A45" s="123"/>
      <c r="B45" s="123"/>
      <c r="C45" s="140"/>
      <c r="D45" s="140"/>
      <c r="E45" s="140"/>
      <c r="F45" s="140"/>
      <c r="G45" s="140"/>
      <c r="H45" s="140"/>
      <c r="I45" s="140"/>
      <c r="J45" s="140"/>
      <c r="K45" s="141"/>
      <c r="L45" s="141"/>
      <c r="M45" s="141"/>
      <c r="N45" s="141"/>
    </row>
  </sheetData>
  <mergeCells count="26">
    <mergeCell ref="Q12:T12"/>
    <mergeCell ref="U12:X12"/>
    <mergeCell ref="C32:D33"/>
    <mergeCell ref="E32:F33"/>
    <mergeCell ref="G32:H33"/>
    <mergeCell ref="I32:J33"/>
    <mergeCell ref="K32:L32"/>
    <mergeCell ref="K33:L33"/>
    <mergeCell ref="M30:N31"/>
    <mergeCell ref="C28:D29"/>
    <mergeCell ref="E28:F29"/>
    <mergeCell ref="G28:H29"/>
    <mergeCell ref="I28:J29"/>
    <mergeCell ref="K28:L29"/>
    <mergeCell ref="M28:N29"/>
    <mergeCell ref="C30:D31"/>
    <mergeCell ref="E30:F31"/>
    <mergeCell ref="G30:H31"/>
    <mergeCell ref="I30:J31"/>
    <mergeCell ref="K30:L31"/>
    <mergeCell ref="M26:N27"/>
    <mergeCell ref="C26:D27"/>
    <mergeCell ref="E26:F27"/>
    <mergeCell ref="G26:H27"/>
    <mergeCell ref="I26:J27"/>
    <mergeCell ref="K26:L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W32"/>
  <sheetViews>
    <sheetView topLeftCell="I1" workbookViewId="0">
      <selection activeCell="W13" sqref="W13:W20"/>
    </sheetView>
  </sheetViews>
  <sheetFormatPr defaultRowHeight="15"/>
  <sheetData>
    <row r="3" spans="1:23">
      <c r="A3" s="158" t="s">
        <v>0</v>
      </c>
      <c r="B3" s="157"/>
      <c r="C3" s="157"/>
      <c r="D3" s="158" t="s">
        <v>1</v>
      </c>
      <c r="E3" s="157"/>
      <c r="F3" s="157"/>
      <c r="G3" s="157"/>
      <c r="H3" s="157"/>
      <c r="I3" s="157"/>
      <c r="J3" s="157"/>
      <c r="K3" s="158" t="s">
        <v>92</v>
      </c>
      <c r="L3" s="157"/>
      <c r="M3" s="157"/>
    </row>
    <row r="4" spans="1:23">
      <c r="A4" s="158" t="s">
        <v>3</v>
      </c>
      <c r="B4" s="157"/>
      <c r="C4" s="157"/>
      <c r="D4" s="157"/>
      <c r="E4" s="157"/>
      <c r="F4" s="157"/>
      <c r="G4" s="157"/>
      <c r="H4" s="157"/>
      <c r="I4" s="158" t="s">
        <v>66</v>
      </c>
      <c r="J4" s="157"/>
      <c r="K4" s="158" t="s">
        <v>93</v>
      </c>
      <c r="L4" s="157"/>
      <c r="M4" s="157"/>
    </row>
    <row r="5" spans="1:23">
      <c r="A5" s="158" t="s">
        <v>94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</row>
    <row r="6" spans="1:23">
      <c r="A6" s="158" t="s">
        <v>69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</row>
    <row r="7" spans="1:23">
      <c r="A7" s="158" t="s">
        <v>9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</row>
    <row r="10" spans="1:23" ht="15.75" thickBot="1"/>
    <row r="11" spans="1:23">
      <c r="A11" s="157"/>
      <c r="B11" s="157" t="s">
        <v>10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P11" s="276" t="s">
        <v>19</v>
      </c>
      <c r="Q11" s="277"/>
      <c r="R11" s="277"/>
      <c r="S11" s="277"/>
      <c r="T11" s="276" t="s">
        <v>20</v>
      </c>
      <c r="U11" s="277"/>
      <c r="V11" s="277"/>
      <c r="W11" s="278"/>
    </row>
    <row r="12" spans="1:23" ht="15.75" thickBot="1">
      <c r="A12" s="157"/>
      <c r="B12" s="159">
        <v>1</v>
      </c>
      <c r="C12" s="159">
        <v>2</v>
      </c>
      <c r="D12" s="159">
        <v>3</v>
      </c>
      <c r="E12" s="159">
        <v>4</v>
      </c>
      <c r="F12" s="159">
        <v>5</v>
      </c>
      <c r="G12" s="159">
        <v>6</v>
      </c>
      <c r="H12" s="159">
        <v>7</v>
      </c>
      <c r="I12" s="159">
        <v>8</v>
      </c>
      <c r="J12" s="159">
        <v>9</v>
      </c>
      <c r="K12" s="159">
        <v>10</v>
      </c>
      <c r="L12" s="159">
        <v>11</v>
      </c>
      <c r="M12" s="159">
        <v>12</v>
      </c>
      <c r="P12" s="145" t="s">
        <v>34</v>
      </c>
      <c r="Q12" s="112" t="s">
        <v>35</v>
      </c>
      <c r="R12" s="112" t="s">
        <v>36</v>
      </c>
      <c r="S12" s="146" t="s">
        <v>37</v>
      </c>
      <c r="T12" s="145" t="s">
        <v>34</v>
      </c>
      <c r="U12" s="112" t="s">
        <v>35</v>
      </c>
      <c r="V12" s="112" t="s">
        <v>36</v>
      </c>
      <c r="W12" s="147" t="s">
        <v>37</v>
      </c>
    </row>
    <row r="13" spans="1:23">
      <c r="A13" s="159" t="s">
        <v>11</v>
      </c>
      <c r="B13" s="160"/>
      <c r="C13" s="161"/>
      <c r="D13" s="161"/>
      <c r="E13" s="161"/>
      <c r="F13" s="161"/>
      <c r="G13" s="161"/>
      <c r="H13" s="161">
        <v>337</v>
      </c>
      <c r="I13" s="161">
        <v>383</v>
      </c>
      <c r="J13" s="161">
        <v>417</v>
      </c>
      <c r="K13" s="161">
        <v>1042</v>
      </c>
      <c r="L13" s="161">
        <v>776</v>
      </c>
      <c r="M13" s="162">
        <v>755</v>
      </c>
      <c r="O13" s="28" t="s">
        <v>85</v>
      </c>
      <c r="P13" s="179">
        <v>337</v>
      </c>
      <c r="Q13" s="174">
        <v>383</v>
      </c>
      <c r="R13" s="48">
        <f>AVERAGE(P13:Q13)</f>
        <v>360</v>
      </c>
      <c r="S13" s="51">
        <f>R13/$R$21</f>
        <v>0.47028086218158066</v>
      </c>
      <c r="T13" s="179">
        <v>417</v>
      </c>
      <c r="U13" s="184">
        <v>1042</v>
      </c>
      <c r="V13" s="174">
        <v>417</v>
      </c>
      <c r="W13" s="52">
        <f>V13/$R$21</f>
        <v>0.54474199869366424</v>
      </c>
    </row>
    <row r="14" spans="1:23">
      <c r="A14" s="159" t="s">
        <v>12</v>
      </c>
      <c r="B14" s="163"/>
      <c r="C14" s="164"/>
      <c r="D14" s="164"/>
      <c r="E14" s="164"/>
      <c r="F14" s="164"/>
      <c r="G14" s="164"/>
      <c r="H14" s="164">
        <v>4821</v>
      </c>
      <c r="I14" s="164">
        <v>6265</v>
      </c>
      <c r="J14" s="164">
        <v>751</v>
      </c>
      <c r="K14" s="164">
        <v>1173</v>
      </c>
      <c r="L14" s="164">
        <v>1205</v>
      </c>
      <c r="M14" s="165">
        <v>295</v>
      </c>
      <c r="O14" s="28" t="s">
        <v>86</v>
      </c>
      <c r="P14" s="176">
        <v>4821</v>
      </c>
      <c r="Q14" s="175">
        <v>6265</v>
      </c>
      <c r="R14" s="43">
        <f t="shared" ref="R14:R21" si="0">AVERAGE(P14:Q14)</f>
        <v>5543</v>
      </c>
      <c r="S14" s="44">
        <f t="shared" ref="S14:S20" si="1">R14/$R$21</f>
        <v>7.2410189418680604</v>
      </c>
      <c r="T14" s="185">
        <v>751</v>
      </c>
      <c r="U14" s="175">
        <v>1173</v>
      </c>
      <c r="V14" s="175">
        <v>1173</v>
      </c>
      <c r="W14" s="45">
        <f t="shared" ref="W14:W20" si="2">V14/$R$21</f>
        <v>1.5323318092749836</v>
      </c>
    </row>
    <row r="15" spans="1:23">
      <c r="A15" s="159" t="s">
        <v>13</v>
      </c>
      <c r="B15" s="163"/>
      <c r="C15" s="164"/>
      <c r="D15" s="164"/>
      <c r="E15" s="164"/>
      <c r="F15" s="164"/>
      <c r="G15" s="164"/>
      <c r="H15" s="164">
        <v>412</v>
      </c>
      <c r="I15" s="164">
        <v>359</v>
      </c>
      <c r="J15" s="164">
        <v>253</v>
      </c>
      <c r="K15" s="164">
        <v>525</v>
      </c>
      <c r="L15" s="164"/>
      <c r="M15" s="165"/>
      <c r="O15" s="28" t="s">
        <v>87</v>
      </c>
      <c r="P15" s="176">
        <v>412</v>
      </c>
      <c r="Q15" s="175">
        <v>359</v>
      </c>
      <c r="R15" s="43">
        <f t="shared" si="0"/>
        <v>385.5</v>
      </c>
      <c r="S15" s="44">
        <f t="shared" si="1"/>
        <v>0.50359242325277598</v>
      </c>
      <c r="T15" s="176">
        <v>253</v>
      </c>
      <c r="U15" s="175">
        <v>525</v>
      </c>
      <c r="V15" s="43">
        <f>AVERAGE(T15:U15)</f>
        <v>389</v>
      </c>
      <c r="W15" s="45">
        <f t="shared" si="2"/>
        <v>0.50816459830176353</v>
      </c>
    </row>
    <row r="16" spans="1:23">
      <c r="A16" s="159" t="s">
        <v>14</v>
      </c>
      <c r="B16" s="163"/>
      <c r="C16" s="164"/>
      <c r="D16" s="164"/>
      <c r="E16" s="164"/>
      <c r="F16" s="164"/>
      <c r="G16" s="164"/>
      <c r="H16" s="164">
        <v>15732</v>
      </c>
      <c r="I16" s="164">
        <v>931</v>
      </c>
      <c r="J16" s="164">
        <v>6591</v>
      </c>
      <c r="K16" s="164">
        <v>11921</v>
      </c>
      <c r="L16" s="164"/>
      <c r="M16" s="165"/>
      <c r="O16" s="28" t="s">
        <v>88</v>
      </c>
      <c r="P16" s="176">
        <v>15732</v>
      </c>
      <c r="Q16" s="186">
        <v>931</v>
      </c>
      <c r="R16" s="175">
        <v>15732</v>
      </c>
      <c r="S16" s="44">
        <f t="shared" si="1"/>
        <v>20.551273677335075</v>
      </c>
      <c r="T16" s="176">
        <v>6591</v>
      </c>
      <c r="U16" s="175">
        <v>11921</v>
      </c>
      <c r="V16" s="43">
        <f t="shared" ref="V16:V20" si="3">AVERAGE(T16:U16)</f>
        <v>9256</v>
      </c>
      <c r="W16" s="45">
        <f t="shared" si="2"/>
        <v>12.091443500979752</v>
      </c>
    </row>
    <row r="17" spans="1:23">
      <c r="A17" s="159" t="s">
        <v>15</v>
      </c>
      <c r="B17" s="163"/>
      <c r="C17" s="164"/>
      <c r="D17" s="164"/>
      <c r="E17" s="164"/>
      <c r="F17" s="164"/>
      <c r="G17" s="164"/>
      <c r="H17" s="164">
        <v>6055</v>
      </c>
      <c r="I17" s="164">
        <v>7974</v>
      </c>
      <c r="J17" s="164">
        <v>1536</v>
      </c>
      <c r="K17" s="164">
        <v>2112</v>
      </c>
      <c r="L17" s="164"/>
      <c r="M17" s="165"/>
      <c r="O17" s="28" t="s">
        <v>89</v>
      </c>
      <c r="P17" s="176">
        <v>6055</v>
      </c>
      <c r="Q17" s="175">
        <v>7974</v>
      </c>
      <c r="R17" s="43">
        <f t="shared" si="0"/>
        <v>7014.5</v>
      </c>
      <c r="S17" s="44">
        <f t="shared" si="1"/>
        <v>9.1632919660352705</v>
      </c>
      <c r="T17" s="176">
        <v>1536</v>
      </c>
      <c r="U17" s="175">
        <v>2112</v>
      </c>
      <c r="V17" s="43">
        <f t="shared" si="3"/>
        <v>1824</v>
      </c>
      <c r="W17" s="45">
        <f t="shared" si="2"/>
        <v>2.3827563683866755</v>
      </c>
    </row>
    <row r="18" spans="1:23">
      <c r="A18" s="159" t="s">
        <v>16</v>
      </c>
      <c r="B18" s="163"/>
      <c r="C18" s="164"/>
      <c r="D18" s="164"/>
      <c r="E18" s="164"/>
      <c r="F18" s="164"/>
      <c r="G18" s="164"/>
      <c r="H18" s="164">
        <v>2050</v>
      </c>
      <c r="I18" s="164">
        <v>6239</v>
      </c>
      <c r="J18" s="164">
        <v>571</v>
      </c>
      <c r="K18" s="164">
        <v>801</v>
      </c>
      <c r="L18" s="164"/>
      <c r="M18" s="165"/>
      <c r="O18" s="28" t="s">
        <v>90</v>
      </c>
      <c r="P18" s="176">
        <v>2050</v>
      </c>
      <c r="Q18" s="175">
        <v>6239</v>
      </c>
      <c r="R18" s="43">
        <f t="shared" si="0"/>
        <v>4144.5</v>
      </c>
      <c r="S18" s="44">
        <f t="shared" si="1"/>
        <v>5.4141084258654475</v>
      </c>
      <c r="T18" s="176">
        <v>571</v>
      </c>
      <c r="U18" s="175">
        <v>801</v>
      </c>
      <c r="V18" s="43">
        <f t="shared" si="3"/>
        <v>686</v>
      </c>
      <c r="W18" s="45">
        <f t="shared" si="2"/>
        <v>0.8961463096015676</v>
      </c>
    </row>
    <row r="19" spans="1:23">
      <c r="A19" s="159" t="s">
        <v>17</v>
      </c>
      <c r="B19" s="163"/>
      <c r="C19" s="164"/>
      <c r="D19" s="164"/>
      <c r="E19" s="164"/>
      <c r="F19" s="164"/>
      <c r="G19" s="164"/>
      <c r="H19" s="164">
        <v>3713</v>
      </c>
      <c r="I19" s="164">
        <v>1542</v>
      </c>
      <c r="J19" s="164">
        <v>1065</v>
      </c>
      <c r="K19" s="164">
        <v>1048</v>
      </c>
      <c r="L19" s="164"/>
      <c r="M19" s="165"/>
      <c r="O19" s="28" t="s">
        <v>95</v>
      </c>
      <c r="P19" s="176">
        <v>3713</v>
      </c>
      <c r="Q19" s="175">
        <v>1542</v>
      </c>
      <c r="R19" s="43">
        <f t="shared" si="0"/>
        <v>2627.5</v>
      </c>
      <c r="S19" s="44">
        <f t="shared" si="1"/>
        <v>3.4323971260613977</v>
      </c>
      <c r="T19" s="176">
        <v>1065</v>
      </c>
      <c r="U19" s="175">
        <v>1048</v>
      </c>
      <c r="V19" s="43">
        <f t="shared" si="3"/>
        <v>1056.5</v>
      </c>
      <c r="W19" s="45">
        <f t="shared" si="2"/>
        <v>1.3801436969301111</v>
      </c>
    </row>
    <row r="20" spans="1:23" ht="15.75" thickBot="1">
      <c r="A20" s="159" t="s">
        <v>18</v>
      </c>
      <c r="B20" s="166"/>
      <c r="C20" s="167"/>
      <c r="D20" s="167"/>
      <c r="E20" s="167"/>
      <c r="F20" s="167"/>
      <c r="G20" s="167"/>
      <c r="H20" s="167">
        <v>481</v>
      </c>
      <c r="I20" s="167">
        <v>360</v>
      </c>
      <c r="J20" s="167">
        <v>680</v>
      </c>
      <c r="K20" s="167">
        <v>340</v>
      </c>
      <c r="L20" s="167"/>
      <c r="M20" s="168"/>
      <c r="O20" s="28" t="s">
        <v>96</v>
      </c>
      <c r="P20" s="177">
        <v>481</v>
      </c>
      <c r="Q20" s="178">
        <v>360</v>
      </c>
      <c r="R20" s="46">
        <f t="shared" si="0"/>
        <v>420.5</v>
      </c>
      <c r="S20" s="53">
        <f t="shared" si="1"/>
        <v>0.5493141737426519</v>
      </c>
      <c r="T20" s="177">
        <v>680</v>
      </c>
      <c r="U20" s="178">
        <v>340</v>
      </c>
      <c r="V20" s="46">
        <f t="shared" si="3"/>
        <v>510</v>
      </c>
      <c r="W20" s="54">
        <f t="shared" si="2"/>
        <v>0.66623122142390589</v>
      </c>
    </row>
    <row r="21" spans="1:23">
      <c r="O21" s="183" t="s">
        <v>28</v>
      </c>
      <c r="P21" s="182">
        <v>776</v>
      </c>
      <c r="Q21" s="41">
        <v>755</v>
      </c>
      <c r="R21" s="187">
        <f t="shared" si="0"/>
        <v>765.5</v>
      </c>
      <c r="S21" s="188"/>
      <c r="T21" s="181"/>
      <c r="U21" s="181"/>
      <c r="V21" s="181"/>
      <c r="W21" s="181"/>
    </row>
    <row r="22" spans="1:23" ht="15.75" thickBot="1">
      <c r="A22" s="157"/>
      <c r="B22" s="157"/>
      <c r="C22" s="157"/>
      <c r="D22" s="157"/>
      <c r="E22" s="157"/>
      <c r="F22" s="157"/>
      <c r="G22" s="157"/>
      <c r="H22" s="159">
        <v>7</v>
      </c>
      <c r="I22" s="159">
        <v>8</v>
      </c>
      <c r="J22" s="159">
        <v>9</v>
      </c>
      <c r="K22" s="159">
        <v>10</v>
      </c>
      <c r="L22" s="159">
        <v>11</v>
      </c>
      <c r="M22" s="159">
        <v>12</v>
      </c>
      <c r="O22" s="183" t="s">
        <v>30</v>
      </c>
      <c r="P22" s="189">
        <v>1205</v>
      </c>
      <c r="Q22" s="178">
        <v>295</v>
      </c>
      <c r="R22" s="180"/>
      <c r="S22" s="181"/>
      <c r="T22" s="181"/>
      <c r="U22" s="181"/>
      <c r="V22" s="181"/>
      <c r="W22" s="181"/>
    </row>
    <row r="23" spans="1:23">
      <c r="A23" s="157"/>
      <c r="B23" s="157"/>
      <c r="C23" s="157"/>
      <c r="D23" s="157"/>
      <c r="E23" s="157"/>
      <c r="F23" s="157"/>
      <c r="G23" s="173" t="s">
        <v>11</v>
      </c>
      <c r="H23" s="272" t="s">
        <v>85</v>
      </c>
      <c r="I23" s="273"/>
      <c r="J23" s="273"/>
      <c r="K23" s="273"/>
      <c r="L23" s="273" t="s">
        <v>28</v>
      </c>
      <c r="M23" s="290"/>
    </row>
    <row r="24" spans="1:23">
      <c r="A24" s="157"/>
      <c r="B24" s="157"/>
      <c r="C24" s="157"/>
      <c r="D24" s="157"/>
      <c r="E24" s="157"/>
      <c r="F24" s="157"/>
      <c r="G24" s="173" t="s">
        <v>12</v>
      </c>
      <c r="H24" s="268" t="s">
        <v>86</v>
      </c>
      <c r="I24" s="269"/>
      <c r="J24" s="269"/>
      <c r="K24" s="269"/>
      <c r="L24" s="269" t="s">
        <v>30</v>
      </c>
      <c r="M24" s="279"/>
    </row>
    <row r="25" spans="1:23">
      <c r="A25" s="157"/>
      <c r="B25" s="157"/>
      <c r="C25" s="157"/>
      <c r="D25" s="157"/>
      <c r="E25" s="157"/>
      <c r="F25" s="157"/>
      <c r="G25" s="173" t="s">
        <v>13</v>
      </c>
      <c r="H25" s="268" t="s">
        <v>87</v>
      </c>
      <c r="I25" s="269"/>
      <c r="J25" s="269"/>
      <c r="K25" s="269"/>
      <c r="L25" s="169"/>
      <c r="M25" s="170"/>
    </row>
    <row r="26" spans="1:23">
      <c r="A26" s="157"/>
      <c r="B26" s="157"/>
      <c r="C26" s="157"/>
      <c r="D26" s="157"/>
      <c r="E26" s="157"/>
      <c r="F26" s="157"/>
      <c r="G26" s="173" t="s">
        <v>14</v>
      </c>
      <c r="H26" s="268" t="s">
        <v>88</v>
      </c>
      <c r="I26" s="269"/>
      <c r="J26" s="269"/>
      <c r="K26" s="269"/>
      <c r="L26" s="169"/>
      <c r="M26" s="170"/>
    </row>
    <row r="27" spans="1:23">
      <c r="A27" s="157"/>
      <c r="B27" s="157"/>
      <c r="C27" s="157"/>
      <c r="D27" s="157"/>
      <c r="E27" s="157"/>
      <c r="F27" s="157"/>
      <c r="G27" s="173" t="s">
        <v>15</v>
      </c>
      <c r="H27" s="268" t="s">
        <v>89</v>
      </c>
      <c r="I27" s="269"/>
      <c r="J27" s="269"/>
      <c r="K27" s="269"/>
      <c r="L27" s="169"/>
      <c r="M27" s="170"/>
    </row>
    <row r="28" spans="1:23">
      <c r="A28" s="157"/>
      <c r="B28" s="157"/>
      <c r="C28" s="157"/>
      <c r="D28" s="157"/>
      <c r="E28" s="157"/>
      <c r="F28" s="157"/>
      <c r="G28" s="173" t="s">
        <v>16</v>
      </c>
      <c r="H28" s="268" t="s">
        <v>90</v>
      </c>
      <c r="I28" s="269"/>
      <c r="J28" s="269"/>
      <c r="K28" s="269"/>
      <c r="L28" s="169"/>
      <c r="M28" s="170"/>
    </row>
    <row r="29" spans="1:23">
      <c r="A29" s="157"/>
      <c r="B29" s="157"/>
      <c r="C29" s="157"/>
      <c r="D29" s="157"/>
      <c r="E29" s="157"/>
      <c r="F29" s="157"/>
      <c r="G29" s="173" t="s">
        <v>17</v>
      </c>
      <c r="H29" s="268" t="s">
        <v>95</v>
      </c>
      <c r="I29" s="269"/>
      <c r="J29" s="269"/>
      <c r="K29" s="269"/>
      <c r="L29" s="169"/>
      <c r="M29" s="170"/>
    </row>
    <row r="30" spans="1:23" ht="15.75" thickBot="1">
      <c r="A30" s="157"/>
      <c r="B30" s="157"/>
      <c r="C30" s="157"/>
      <c r="D30" s="157"/>
      <c r="E30" s="157"/>
      <c r="F30" s="157"/>
      <c r="G30" s="173" t="s">
        <v>18</v>
      </c>
      <c r="H30" s="270" t="s">
        <v>96</v>
      </c>
      <c r="I30" s="271"/>
      <c r="J30" s="271"/>
      <c r="K30" s="271"/>
      <c r="L30" s="171"/>
      <c r="M30" s="172"/>
    </row>
    <row r="31" spans="1:23" ht="15.75" thickBot="1">
      <c r="A31" s="157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</row>
    <row r="32" spans="1:23" ht="15.75" thickBot="1">
      <c r="A32" s="157"/>
      <c r="B32" s="157"/>
      <c r="C32" s="157"/>
      <c r="D32" s="157"/>
      <c r="E32" s="157"/>
      <c r="F32" s="157"/>
      <c r="G32" s="157"/>
      <c r="H32" s="288" t="s">
        <v>19</v>
      </c>
      <c r="I32" s="289"/>
      <c r="J32" s="288" t="s">
        <v>20</v>
      </c>
      <c r="K32" s="289"/>
      <c r="L32" s="288" t="s">
        <v>97</v>
      </c>
      <c r="M32" s="289"/>
    </row>
  </sheetData>
  <mergeCells count="15">
    <mergeCell ref="P11:S11"/>
    <mergeCell ref="T11:W11"/>
    <mergeCell ref="L32:M32"/>
    <mergeCell ref="H27:K27"/>
    <mergeCell ref="H28:K28"/>
    <mergeCell ref="H29:K29"/>
    <mergeCell ref="H30:K30"/>
    <mergeCell ref="H32:I32"/>
    <mergeCell ref="J32:K32"/>
    <mergeCell ref="H26:K26"/>
    <mergeCell ref="H23:K23"/>
    <mergeCell ref="L23:M23"/>
    <mergeCell ref="H24:K24"/>
    <mergeCell ref="L24:M24"/>
    <mergeCell ref="H25:K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W35"/>
  <sheetViews>
    <sheetView topLeftCell="I12" workbookViewId="0">
      <selection activeCell="W15" sqref="W15:W33"/>
    </sheetView>
  </sheetViews>
  <sheetFormatPr defaultRowHeight="15"/>
  <sheetData>
    <row r="3" spans="1:23">
      <c r="A3" s="191" t="s">
        <v>0</v>
      </c>
      <c r="B3" s="190"/>
      <c r="C3" s="190"/>
      <c r="D3" s="191" t="s">
        <v>1</v>
      </c>
      <c r="E3" s="190"/>
      <c r="F3" s="190"/>
      <c r="G3" s="190"/>
      <c r="H3" s="190"/>
      <c r="I3" s="190"/>
      <c r="J3" s="190"/>
      <c r="K3" s="191" t="s">
        <v>98</v>
      </c>
      <c r="L3" s="190"/>
      <c r="M3" s="190"/>
    </row>
    <row r="4" spans="1:23">
      <c r="A4" s="191" t="s">
        <v>3</v>
      </c>
      <c r="B4" s="190"/>
      <c r="C4" s="190"/>
      <c r="D4" s="190"/>
      <c r="E4" s="190"/>
      <c r="F4" s="190"/>
      <c r="G4" s="190"/>
      <c r="H4" s="190"/>
      <c r="I4" s="191" t="s">
        <v>99</v>
      </c>
      <c r="J4" s="190"/>
      <c r="K4" s="191" t="s">
        <v>100</v>
      </c>
      <c r="L4" s="190"/>
      <c r="M4" s="190"/>
    </row>
    <row r="5" spans="1:23">
      <c r="A5" s="191" t="s">
        <v>101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</row>
    <row r="6" spans="1:23">
      <c r="A6" s="191" t="s">
        <v>69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</row>
    <row r="7" spans="1:23">
      <c r="A7" s="191" t="s">
        <v>102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</row>
    <row r="8" spans="1:23">
      <c r="A8" s="191" t="s">
        <v>9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</row>
    <row r="12" spans="1:23" ht="15.75" thickBot="1">
      <c r="A12" s="190"/>
      <c r="B12" s="190" t="s">
        <v>10</v>
      </c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O12" s="190"/>
      <c r="P12" s="190"/>
      <c r="Q12" s="190"/>
      <c r="R12" s="190"/>
      <c r="S12" s="190"/>
      <c r="T12" s="206"/>
      <c r="U12" s="190"/>
      <c r="V12" s="190"/>
      <c r="W12" s="190"/>
    </row>
    <row r="13" spans="1:23">
      <c r="A13" s="190"/>
      <c r="B13" s="192">
        <v>1</v>
      </c>
      <c r="C13" s="192">
        <v>2</v>
      </c>
      <c r="D13" s="192">
        <v>3</v>
      </c>
      <c r="E13" s="192">
        <v>4</v>
      </c>
      <c r="F13" s="192">
        <v>5</v>
      </c>
      <c r="G13" s="192">
        <v>6</v>
      </c>
      <c r="H13" s="192">
        <v>7</v>
      </c>
      <c r="I13" s="192">
        <v>8</v>
      </c>
      <c r="J13" s="192">
        <v>9</v>
      </c>
      <c r="K13" s="192">
        <v>10</v>
      </c>
      <c r="L13" s="192">
        <v>11</v>
      </c>
      <c r="M13" s="192">
        <v>12</v>
      </c>
      <c r="O13" s="190"/>
      <c r="P13" s="266" t="s">
        <v>19</v>
      </c>
      <c r="Q13" s="267"/>
      <c r="R13" s="267"/>
      <c r="S13" s="267"/>
      <c r="T13" s="267" t="s">
        <v>20</v>
      </c>
      <c r="U13" s="267"/>
      <c r="V13" s="267"/>
      <c r="W13" s="274"/>
    </row>
    <row r="14" spans="1:23" ht="15.75" thickBot="1">
      <c r="A14" s="192" t="s">
        <v>11</v>
      </c>
      <c r="B14" s="193">
        <v>739</v>
      </c>
      <c r="C14" s="194">
        <v>599</v>
      </c>
      <c r="D14" s="194">
        <v>608</v>
      </c>
      <c r="E14" s="194">
        <v>543</v>
      </c>
      <c r="F14" s="194">
        <v>939</v>
      </c>
      <c r="G14" s="194">
        <v>613</v>
      </c>
      <c r="H14" s="194">
        <v>2488</v>
      </c>
      <c r="I14" s="194">
        <v>623</v>
      </c>
      <c r="J14" s="194">
        <v>550</v>
      </c>
      <c r="K14" s="194">
        <v>890</v>
      </c>
      <c r="L14" s="194">
        <v>1550</v>
      </c>
      <c r="M14" s="195">
        <v>1243</v>
      </c>
      <c r="O14" s="190"/>
      <c r="P14" s="145" t="s">
        <v>34</v>
      </c>
      <c r="Q14" s="112" t="s">
        <v>35</v>
      </c>
      <c r="R14" s="112" t="s">
        <v>36</v>
      </c>
      <c r="S14" s="112" t="s">
        <v>37</v>
      </c>
      <c r="T14" s="112" t="s">
        <v>34</v>
      </c>
      <c r="U14" s="112" t="s">
        <v>35</v>
      </c>
      <c r="V14" s="112" t="s">
        <v>36</v>
      </c>
      <c r="W14" s="147" t="s">
        <v>37</v>
      </c>
    </row>
    <row r="15" spans="1:23">
      <c r="A15" s="192" t="s">
        <v>12</v>
      </c>
      <c r="B15" s="196">
        <v>13746</v>
      </c>
      <c r="C15" s="197">
        <v>9714</v>
      </c>
      <c r="D15" s="197">
        <v>1664</v>
      </c>
      <c r="E15" s="197">
        <v>814</v>
      </c>
      <c r="F15" s="197">
        <v>17363</v>
      </c>
      <c r="G15" s="197">
        <v>28731</v>
      </c>
      <c r="H15" s="197">
        <v>3397</v>
      </c>
      <c r="I15" s="197">
        <v>2506</v>
      </c>
      <c r="J15" s="197">
        <v>979</v>
      </c>
      <c r="K15" s="197">
        <v>1188</v>
      </c>
      <c r="L15" s="197">
        <v>1489</v>
      </c>
      <c r="M15" s="198">
        <v>639</v>
      </c>
      <c r="O15" s="28" t="s">
        <v>103</v>
      </c>
      <c r="P15" s="116">
        <v>739</v>
      </c>
      <c r="Q15" s="121">
        <v>599</v>
      </c>
      <c r="R15" s="48">
        <f>AVERAGE(P15:Q15)</f>
        <v>669</v>
      </c>
      <c r="S15" s="52">
        <f>R15/$R$34</f>
        <v>0.81535648994515542</v>
      </c>
      <c r="T15" s="148">
        <v>608</v>
      </c>
      <c r="U15" s="121">
        <v>543</v>
      </c>
      <c r="V15" s="48">
        <f>AVERAGE(T15:U15)</f>
        <v>575.5</v>
      </c>
      <c r="W15" s="52">
        <f>V15/$R$34</f>
        <v>0.70140158439975619</v>
      </c>
    </row>
    <row r="16" spans="1:23">
      <c r="A16" s="192" t="s">
        <v>13</v>
      </c>
      <c r="B16" s="196">
        <v>613</v>
      </c>
      <c r="C16" s="197">
        <v>762</v>
      </c>
      <c r="D16" s="197">
        <v>718</v>
      </c>
      <c r="E16" s="197">
        <v>840</v>
      </c>
      <c r="F16" s="197">
        <v>660</v>
      </c>
      <c r="G16" s="197">
        <v>1146</v>
      </c>
      <c r="H16" s="197">
        <v>832</v>
      </c>
      <c r="I16" s="197">
        <v>635</v>
      </c>
      <c r="J16" s="197">
        <v>1683</v>
      </c>
      <c r="K16" s="197">
        <v>1446</v>
      </c>
      <c r="L16" s="197">
        <v>903</v>
      </c>
      <c r="M16" s="198">
        <v>723</v>
      </c>
      <c r="O16" s="28" t="s">
        <v>106</v>
      </c>
      <c r="P16" s="208">
        <v>13746</v>
      </c>
      <c r="Q16" s="29">
        <v>9714</v>
      </c>
      <c r="R16" s="43">
        <f t="shared" ref="R16:R35" si="0">AVERAGE(P16:Q16)</f>
        <v>11730</v>
      </c>
      <c r="S16" s="45">
        <f t="shared" ref="S16:S33" si="1">R16/$R$34</f>
        <v>14.296160877513712</v>
      </c>
      <c r="T16" s="149">
        <v>1664</v>
      </c>
      <c r="U16" s="29">
        <v>814</v>
      </c>
      <c r="V16" s="43">
        <f t="shared" ref="V16:V33" si="2">AVERAGE(T16:U16)</f>
        <v>1239</v>
      </c>
      <c r="W16" s="45">
        <f t="shared" ref="W16:W33" si="3">V16/$R$34</f>
        <v>1.5100548446069471</v>
      </c>
    </row>
    <row r="17" spans="1:23">
      <c r="A17" s="192" t="s">
        <v>14</v>
      </c>
      <c r="B17" s="196">
        <v>7767</v>
      </c>
      <c r="C17" s="197">
        <v>10897</v>
      </c>
      <c r="D17" s="197">
        <v>657</v>
      </c>
      <c r="E17" s="197">
        <v>946</v>
      </c>
      <c r="F17" s="197">
        <v>657</v>
      </c>
      <c r="G17" s="197">
        <v>1156</v>
      </c>
      <c r="H17" s="197">
        <v>1194</v>
      </c>
      <c r="I17" s="197">
        <v>805</v>
      </c>
      <c r="J17" s="197">
        <v>1016</v>
      </c>
      <c r="K17" s="197">
        <v>625</v>
      </c>
      <c r="L17" s="197">
        <v>625</v>
      </c>
      <c r="M17" s="198">
        <v>739</v>
      </c>
      <c r="O17" s="28" t="s">
        <v>109</v>
      </c>
      <c r="P17" s="208">
        <v>613</v>
      </c>
      <c r="Q17" s="29">
        <v>762</v>
      </c>
      <c r="R17" s="43">
        <f t="shared" si="0"/>
        <v>687.5</v>
      </c>
      <c r="S17" s="45">
        <f t="shared" si="1"/>
        <v>0.83790371724558199</v>
      </c>
      <c r="T17" s="149">
        <v>718</v>
      </c>
      <c r="U17" s="29">
        <v>840</v>
      </c>
      <c r="V17" s="43">
        <f t="shared" si="2"/>
        <v>779</v>
      </c>
      <c r="W17" s="45">
        <f t="shared" si="3"/>
        <v>0.94942108470444853</v>
      </c>
    </row>
    <row r="18" spans="1:23">
      <c r="A18" s="192" t="s">
        <v>15</v>
      </c>
      <c r="B18" s="196">
        <v>15060</v>
      </c>
      <c r="C18" s="197">
        <v>15995</v>
      </c>
      <c r="D18" s="197">
        <v>6105</v>
      </c>
      <c r="E18" s="197">
        <v>6242</v>
      </c>
      <c r="F18" s="197">
        <v>722</v>
      </c>
      <c r="G18" s="197">
        <v>599</v>
      </c>
      <c r="H18" s="197">
        <v>559</v>
      </c>
      <c r="I18" s="197">
        <v>1101</v>
      </c>
      <c r="J18" s="197"/>
      <c r="K18" s="197"/>
      <c r="L18" s="197"/>
      <c r="M18" s="198"/>
      <c r="O18" s="28" t="s">
        <v>112</v>
      </c>
      <c r="P18" s="208">
        <v>7767</v>
      </c>
      <c r="Q18" s="29">
        <v>10897</v>
      </c>
      <c r="R18" s="43">
        <f t="shared" si="0"/>
        <v>9332</v>
      </c>
      <c r="S18" s="45">
        <f t="shared" si="1"/>
        <v>11.373552711761121</v>
      </c>
      <c r="T18" s="149">
        <v>657</v>
      </c>
      <c r="U18" s="29">
        <v>946</v>
      </c>
      <c r="V18" s="43">
        <f t="shared" si="2"/>
        <v>801.5</v>
      </c>
      <c r="W18" s="45">
        <f t="shared" si="3"/>
        <v>0.97684338817794025</v>
      </c>
    </row>
    <row r="19" spans="1:23">
      <c r="A19" s="192" t="s">
        <v>16</v>
      </c>
      <c r="B19" s="196">
        <v>6828</v>
      </c>
      <c r="C19" s="197">
        <v>6370</v>
      </c>
      <c r="D19" s="197">
        <v>815</v>
      </c>
      <c r="E19" s="197">
        <v>918</v>
      </c>
      <c r="F19" s="197">
        <v>591</v>
      </c>
      <c r="G19" s="197">
        <v>753</v>
      </c>
      <c r="H19" s="197">
        <v>1011</v>
      </c>
      <c r="I19" s="197">
        <v>990</v>
      </c>
      <c r="J19" s="197"/>
      <c r="K19" s="197"/>
      <c r="L19" s="197"/>
      <c r="M19" s="198"/>
      <c r="O19" s="28" t="s">
        <v>114</v>
      </c>
      <c r="P19" s="208">
        <v>15060</v>
      </c>
      <c r="Q19" s="29">
        <v>15995</v>
      </c>
      <c r="R19" s="43">
        <f t="shared" si="0"/>
        <v>15527.5</v>
      </c>
      <c r="S19" s="45">
        <f t="shared" si="1"/>
        <v>18.92443631931749</v>
      </c>
      <c r="T19" s="149">
        <v>6105</v>
      </c>
      <c r="U19" s="29">
        <v>6242</v>
      </c>
      <c r="V19" s="43">
        <f t="shared" si="2"/>
        <v>6173.5</v>
      </c>
      <c r="W19" s="45">
        <f t="shared" si="3"/>
        <v>7.5240706886045094</v>
      </c>
    </row>
    <row r="20" spans="1:23">
      <c r="A20" s="192" t="s">
        <v>17</v>
      </c>
      <c r="B20" s="196">
        <v>12617</v>
      </c>
      <c r="C20" s="197">
        <v>13697</v>
      </c>
      <c r="D20" s="197">
        <v>2925</v>
      </c>
      <c r="E20" s="197">
        <v>2672</v>
      </c>
      <c r="F20" s="197">
        <v>3023</v>
      </c>
      <c r="G20" s="197">
        <v>4344</v>
      </c>
      <c r="H20" s="197">
        <v>1138</v>
      </c>
      <c r="I20" s="197">
        <v>1727</v>
      </c>
      <c r="J20" s="197"/>
      <c r="K20" s="197"/>
      <c r="L20" s="197"/>
      <c r="M20" s="198"/>
      <c r="O20" s="28" t="s">
        <v>116</v>
      </c>
      <c r="P20" s="208">
        <v>6828</v>
      </c>
      <c r="Q20" s="29">
        <v>6370</v>
      </c>
      <c r="R20" s="43">
        <f t="shared" si="0"/>
        <v>6599</v>
      </c>
      <c r="S20" s="45">
        <f t="shared" si="1"/>
        <v>8.0426569165143214</v>
      </c>
      <c r="T20" s="149">
        <v>815</v>
      </c>
      <c r="U20" s="29">
        <v>918</v>
      </c>
      <c r="V20" s="43">
        <f t="shared" si="2"/>
        <v>866.5</v>
      </c>
      <c r="W20" s="45">
        <f t="shared" si="3"/>
        <v>1.0560633759902498</v>
      </c>
    </row>
    <row r="21" spans="1:23">
      <c r="A21" s="192" t="s">
        <v>18</v>
      </c>
      <c r="B21" s="199">
        <v>19466</v>
      </c>
      <c r="C21" s="200">
        <v>21413</v>
      </c>
      <c r="D21" s="200">
        <v>3435</v>
      </c>
      <c r="E21" s="200">
        <v>8802</v>
      </c>
      <c r="F21" s="200">
        <v>582</v>
      </c>
      <c r="G21" s="200">
        <v>808</v>
      </c>
      <c r="H21" s="200">
        <v>674</v>
      </c>
      <c r="I21" s="200">
        <v>781</v>
      </c>
      <c r="J21" s="200"/>
      <c r="K21" s="200"/>
      <c r="L21" s="200"/>
      <c r="M21" s="201"/>
      <c r="O21" s="28" t="s">
        <v>118</v>
      </c>
      <c r="P21" s="208">
        <v>12617</v>
      </c>
      <c r="Q21" s="29">
        <v>13697</v>
      </c>
      <c r="R21" s="43">
        <f t="shared" si="0"/>
        <v>13157</v>
      </c>
      <c r="S21" s="45">
        <f t="shared" si="1"/>
        <v>16.035344302254721</v>
      </c>
      <c r="T21" s="149">
        <v>2925</v>
      </c>
      <c r="U21" s="29">
        <v>2672</v>
      </c>
      <c r="V21" s="43">
        <f t="shared" si="2"/>
        <v>2798.5</v>
      </c>
      <c r="W21" s="45">
        <f t="shared" si="3"/>
        <v>3.4107251675807433</v>
      </c>
    </row>
    <row r="22" spans="1:23">
      <c r="A22" s="192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O22" s="28" t="s">
        <v>120</v>
      </c>
      <c r="P22" s="208">
        <v>19466</v>
      </c>
      <c r="Q22" s="29">
        <v>21413</v>
      </c>
      <c r="R22" s="43">
        <f t="shared" si="0"/>
        <v>20439.5</v>
      </c>
      <c r="S22" s="45">
        <f t="shared" si="1"/>
        <v>24.911029859841559</v>
      </c>
      <c r="T22" s="149">
        <v>3435</v>
      </c>
      <c r="U22" s="29">
        <v>8802</v>
      </c>
      <c r="V22" s="43">
        <f t="shared" si="2"/>
        <v>6118.5</v>
      </c>
      <c r="W22" s="45">
        <f t="shared" si="3"/>
        <v>7.457038391224863</v>
      </c>
    </row>
    <row r="23" spans="1:23">
      <c r="A23" s="192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O23" s="28" t="s">
        <v>104</v>
      </c>
      <c r="P23" s="208">
        <v>939</v>
      </c>
      <c r="Q23" s="29">
        <v>613</v>
      </c>
      <c r="R23" s="43">
        <f t="shared" si="0"/>
        <v>776</v>
      </c>
      <c r="S23" s="45">
        <f t="shared" si="1"/>
        <v>0.94576477757464961</v>
      </c>
      <c r="T23" s="149">
        <v>2488</v>
      </c>
      <c r="U23" s="29">
        <v>623</v>
      </c>
      <c r="V23" s="43">
        <f t="shared" si="2"/>
        <v>1555.5</v>
      </c>
      <c r="W23" s="45">
        <f t="shared" si="3"/>
        <v>1.8957952468007313</v>
      </c>
    </row>
    <row r="24" spans="1:23" ht="15.75" thickBot="1">
      <c r="A24" s="190"/>
      <c r="B24" s="192">
        <v>1</v>
      </c>
      <c r="C24" s="192">
        <v>2</v>
      </c>
      <c r="D24" s="192">
        <v>3</v>
      </c>
      <c r="E24" s="192">
        <v>4</v>
      </c>
      <c r="F24" s="192">
        <v>5</v>
      </c>
      <c r="G24" s="192">
        <v>6</v>
      </c>
      <c r="H24" s="192">
        <v>7</v>
      </c>
      <c r="I24" s="192">
        <v>8</v>
      </c>
      <c r="J24" s="192">
        <v>9</v>
      </c>
      <c r="K24" s="192">
        <v>10</v>
      </c>
      <c r="L24" s="192">
        <v>11</v>
      </c>
      <c r="M24" s="192">
        <v>12</v>
      </c>
      <c r="O24" s="28" t="s">
        <v>107</v>
      </c>
      <c r="P24" s="208">
        <v>17363</v>
      </c>
      <c r="Q24" s="29">
        <v>28731</v>
      </c>
      <c r="R24" s="43">
        <f t="shared" si="0"/>
        <v>23047</v>
      </c>
      <c r="S24" s="45">
        <f t="shared" si="1"/>
        <v>28.088970140158441</v>
      </c>
      <c r="T24" s="149">
        <v>3397</v>
      </c>
      <c r="U24" s="29">
        <v>2506</v>
      </c>
      <c r="V24" s="43">
        <f t="shared" si="2"/>
        <v>2951.5</v>
      </c>
      <c r="W24" s="45">
        <f t="shared" si="3"/>
        <v>3.5971968312004874</v>
      </c>
    </row>
    <row r="25" spans="1:23" ht="15.75" thickBot="1">
      <c r="A25" s="190"/>
      <c r="B25" s="293" t="s">
        <v>19</v>
      </c>
      <c r="C25" s="291"/>
      <c r="D25" s="291" t="s">
        <v>20</v>
      </c>
      <c r="E25" s="291"/>
      <c r="F25" s="291" t="s">
        <v>19</v>
      </c>
      <c r="G25" s="291"/>
      <c r="H25" s="291" t="s">
        <v>20</v>
      </c>
      <c r="I25" s="291"/>
      <c r="J25" s="291" t="s">
        <v>19</v>
      </c>
      <c r="K25" s="291"/>
      <c r="L25" s="291" t="s">
        <v>20</v>
      </c>
      <c r="M25" s="292"/>
      <c r="O25" s="28" t="s">
        <v>110</v>
      </c>
      <c r="P25" s="208">
        <v>660</v>
      </c>
      <c r="Q25" s="29">
        <v>1146</v>
      </c>
      <c r="R25" s="43">
        <f t="shared" si="0"/>
        <v>903</v>
      </c>
      <c r="S25" s="45">
        <f t="shared" si="1"/>
        <v>1.1005484460694699</v>
      </c>
      <c r="T25" s="149">
        <v>832</v>
      </c>
      <c r="U25" s="29">
        <v>635</v>
      </c>
      <c r="V25" s="43">
        <f t="shared" si="2"/>
        <v>733.5</v>
      </c>
      <c r="W25" s="45">
        <f t="shared" si="3"/>
        <v>0.89396709323583179</v>
      </c>
    </row>
    <row r="26" spans="1:23">
      <c r="A26" s="192" t="s">
        <v>11</v>
      </c>
      <c r="B26" s="272" t="s">
        <v>103</v>
      </c>
      <c r="C26" s="273"/>
      <c r="D26" s="273"/>
      <c r="E26" s="273"/>
      <c r="F26" s="273" t="s">
        <v>104</v>
      </c>
      <c r="G26" s="273"/>
      <c r="H26" s="273"/>
      <c r="I26" s="273"/>
      <c r="J26" s="273" t="s">
        <v>105</v>
      </c>
      <c r="K26" s="273"/>
      <c r="L26" s="273"/>
      <c r="M26" s="290"/>
      <c r="O26" s="28" t="s">
        <v>113</v>
      </c>
      <c r="P26" s="208">
        <v>657</v>
      </c>
      <c r="Q26" s="29">
        <v>1156</v>
      </c>
      <c r="R26" s="43">
        <f t="shared" si="0"/>
        <v>906.5</v>
      </c>
      <c r="S26" s="45">
        <f t="shared" si="1"/>
        <v>1.104814137720902</v>
      </c>
      <c r="T26" s="149">
        <v>1194</v>
      </c>
      <c r="U26" s="29">
        <v>805</v>
      </c>
      <c r="V26" s="43">
        <f t="shared" si="2"/>
        <v>999.5</v>
      </c>
      <c r="W26" s="45">
        <f t="shared" si="3"/>
        <v>1.2181596587446679</v>
      </c>
    </row>
    <row r="27" spans="1:23">
      <c r="A27" s="192" t="s">
        <v>12</v>
      </c>
      <c r="B27" s="268" t="s">
        <v>106</v>
      </c>
      <c r="C27" s="269"/>
      <c r="D27" s="269"/>
      <c r="E27" s="269"/>
      <c r="F27" s="269" t="s">
        <v>107</v>
      </c>
      <c r="G27" s="269"/>
      <c r="H27" s="269"/>
      <c r="I27" s="269"/>
      <c r="J27" s="269" t="s">
        <v>108</v>
      </c>
      <c r="K27" s="269"/>
      <c r="L27" s="269"/>
      <c r="M27" s="279"/>
      <c r="O27" s="28" t="s">
        <v>115</v>
      </c>
      <c r="P27" s="208">
        <v>722</v>
      </c>
      <c r="Q27" s="29">
        <v>599</v>
      </c>
      <c r="R27" s="43">
        <f t="shared" si="0"/>
        <v>660.5</v>
      </c>
      <c r="S27" s="45">
        <f t="shared" si="1"/>
        <v>0.80499695307739183</v>
      </c>
      <c r="T27" s="149">
        <v>559</v>
      </c>
      <c r="U27" s="29">
        <v>1101</v>
      </c>
      <c r="V27" s="43">
        <f t="shared" si="2"/>
        <v>830</v>
      </c>
      <c r="W27" s="45">
        <f t="shared" si="3"/>
        <v>1.0115783059110299</v>
      </c>
    </row>
    <row r="28" spans="1:23">
      <c r="A28" s="192" t="s">
        <v>13</v>
      </c>
      <c r="B28" s="268" t="s">
        <v>109</v>
      </c>
      <c r="C28" s="269"/>
      <c r="D28" s="269"/>
      <c r="E28" s="269"/>
      <c r="F28" s="269" t="s">
        <v>110</v>
      </c>
      <c r="G28" s="269"/>
      <c r="H28" s="269"/>
      <c r="I28" s="269"/>
      <c r="J28" s="269" t="s">
        <v>111</v>
      </c>
      <c r="K28" s="269"/>
      <c r="L28" s="269"/>
      <c r="M28" s="279"/>
      <c r="O28" s="28" t="s">
        <v>117</v>
      </c>
      <c r="P28" s="208">
        <v>591</v>
      </c>
      <c r="Q28" s="29">
        <v>753</v>
      </c>
      <c r="R28" s="43">
        <f t="shared" si="0"/>
        <v>672</v>
      </c>
      <c r="S28" s="45">
        <f t="shared" si="1"/>
        <v>0.81901279707495434</v>
      </c>
      <c r="T28" s="149">
        <v>1011</v>
      </c>
      <c r="U28" s="29">
        <v>990</v>
      </c>
      <c r="V28" s="43">
        <f t="shared" si="2"/>
        <v>1000.5</v>
      </c>
      <c r="W28" s="45">
        <f t="shared" si="3"/>
        <v>1.2193784277879343</v>
      </c>
    </row>
    <row r="29" spans="1:23">
      <c r="A29" s="192" t="s">
        <v>14</v>
      </c>
      <c r="B29" s="268" t="s">
        <v>112</v>
      </c>
      <c r="C29" s="269"/>
      <c r="D29" s="269"/>
      <c r="E29" s="269"/>
      <c r="F29" s="269" t="s">
        <v>113</v>
      </c>
      <c r="G29" s="269"/>
      <c r="H29" s="269"/>
      <c r="I29" s="269"/>
      <c r="J29" s="269" t="s">
        <v>28</v>
      </c>
      <c r="K29" s="269"/>
      <c r="L29" s="269" t="s">
        <v>91</v>
      </c>
      <c r="M29" s="279"/>
      <c r="O29" s="28" t="s">
        <v>119</v>
      </c>
      <c r="P29" s="208">
        <v>3023</v>
      </c>
      <c r="Q29" s="29">
        <v>4344</v>
      </c>
      <c r="R29" s="43">
        <f t="shared" si="0"/>
        <v>3683.5</v>
      </c>
      <c r="S29" s="45">
        <f t="shared" si="1"/>
        <v>4.4893357708714197</v>
      </c>
      <c r="T29" s="149">
        <v>1138</v>
      </c>
      <c r="U29" s="29">
        <v>1727</v>
      </c>
      <c r="V29" s="43">
        <f t="shared" si="2"/>
        <v>1432.5</v>
      </c>
      <c r="W29" s="45">
        <f t="shared" si="3"/>
        <v>1.7458866544789762</v>
      </c>
    </row>
    <row r="30" spans="1:23">
      <c r="A30" s="192" t="s">
        <v>15</v>
      </c>
      <c r="B30" s="268" t="s">
        <v>114</v>
      </c>
      <c r="C30" s="269"/>
      <c r="D30" s="269"/>
      <c r="E30" s="269"/>
      <c r="F30" s="269" t="s">
        <v>115</v>
      </c>
      <c r="G30" s="269"/>
      <c r="H30" s="269"/>
      <c r="I30" s="269"/>
      <c r="J30" s="202"/>
      <c r="K30" s="202"/>
      <c r="L30" s="202"/>
      <c r="M30" s="203"/>
      <c r="O30" s="28" t="s">
        <v>121</v>
      </c>
      <c r="P30" s="208">
        <v>582</v>
      </c>
      <c r="Q30" s="29">
        <v>808</v>
      </c>
      <c r="R30" s="43">
        <f t="shared" si="0"/>
        <v>695</v>
      </c>
      <c r="S30" s="45">
        <f t="shared" si="1"/>
        <v>0.84704448507007923</v>
      </c>
      <c r="T30" s="149">
        <v>674</v>
      </c>
      <c r="U30" s="29">
        <v>781</v>
      </c>
      <c r="V30" s="43">
        <f t="shared" si="2"/>
        <v>727.5</v>
      </c>
      <c r="W30" s="45">
        <f t="shared" si="3"/>
        <v>0.88665447897623395</v>
      </c>
    </row>
    <row r="31" spans="1:23">
      <c r="A31" s="192" t="s">
        <v>16</v>
      </c>
      <c r="B31" s="268" t="s">
        <v>116</v>
      </c>
      <c r="C31" s="269"/>
      <c r="D31" s="269"/>
      <c r="E31" s="269"/>
      <c r="F31" s="269" t="s">
        <v>117</v>
      </c>
      <c r="G31" s="269"/>
      <c r="H31" s="269"/>
      <c r="I31" s="269"/>
      <c r="J31" s="202"/>
      <c r="K31" s="202"/>
      <c r="L31" s="202"/>
      <c r="M31" s="203"/>
      <c r="O31" s="28" t="s">
        <v>105</v>
      </c>
      <c r="P31" s="208">
        <v>550</v>
      </c>
      <c r="Q31" s="29">
        <v>890</v>
      </c>
      <c r="R31" s="43">
        <f t="shared" si="0"/>
        <v>720</v>
      </c>
      <c r="S31" s="45">
        <f t="shared" si="1"/>
        <v>0.87751371115173671</v>
      </c>
      <c r="T31" s="149">
        <v>550</v>
      </c>
      <c r="U31" s="29">
        <v>890</v>
      </c>
      <c r="V31" s="43">
        <f t="shared" si="2"/>
        <v>720</v>
      </c>
      <c r="W31" s="45">
        <f t="shared" si="3"/>
        <v>0.87751371115173671</v>
      </c>
    </row>
    <row r="32" spans="1:23">
      <c r="A32" s="192" t="s">
        <v>17</v>
      </c>
      <c r="B32" s="268" t="s">
        <v>118</v>
      </c>
      <c r="C32" s="269"/>
      <c r="D32" s="269"/>
      <c r="E32" s="269"/>
      <c r="F32" s="269" t="s">
        <v>119</v>
      </c>
      <c r="G32" s="269"/>
      <c r="H32" s="269"/>
      <c r="I32" s="269"/>
      <c r="J32" s="202"/>
      <c r="K32" s="202"/>
      <c r="L32" s="202"/>
      <c r="M32" s="203"/>
      <c r="O32" s="28" t="s">
        <v>108</v>
      </c>
      <c r="P32" s="208">
        <v>979</v>
      </c>
      <c r="Q32" s="29">
        <v>1188</v>
      </c>
      <c r="R32" s="43">
        <f t="shared" si="0"/>
        <v>1083.5</v>
      </c>
      <c r="S32" s="45">
        <f t="shared" si="1"/>
        <v>1.3205362583790372</v>
      </c>
      <c r="T32" s="149">
        <v>979</v>
      </c>
      <c r="U32" s="29">
        <v>1188</v>
      </c>
      <c r="V32" s="43">
        <f t="shared" si="2"/>
        <v>1083.5</v>
      </c>
      <c r="W32" s="45">
        <f t="shared" si="3"/>
        <v>1.3205362583790372</v>
      </c>
    </row>
    <row r="33" spans="1:23" ht="15.75" thickBot="1">
      <c r="A33" s="192" t="s">
        <v>18</v>
      </c>
      <c r="B33" s="270" t="s">
        <v>120</v>
      </c>
      <c r="C33" s="271"/>
      <c r="D33" s="271"/>
      <c r="E33" s="271"/>
      <c r="F33" s="271" t="s">
        <v>121</v>
      </c>
      <c r="G33" s="271"/>
      <c r="H33" s="271"/>
      <c r="I33" s="271"/>
      <c r="J33" s="204"/>
      <c r="K33" s="204"/>
      <c r="L33" s="204"/>
      <c r="M33" s="205"/>
      <c r="O33" s="28" t="s">
        <v>111</v>
      </c>
      <c r="P33" s="209">
        <v>1683</v>
      </c>
      <c r="Q33" s="31">
        <v>1446</v>
      </c>
      <c r="R33" s="46">
        <f t="shared" si="0"/>
        <v>1564.5</v>
      </c>
      <c r="S33" s="54">
        <f t="shared" si="1"/>
        <v>1.906764168190128</v>
      </c>
      <c r="T33" s="151">
        <v>1683</v>
      </c>
      <c r="U33" s="31">
        <v>1446</v>
      </c>
      <c r="V33" s="46">
        <f t="shared" si="2"/>
        <v>1564.5</v>
      </c>
      <c r="W33" s="54">
        <f t="shared" si="3"/>
        <v>1.906764168190128</v>
      </c>
    </row>
    <row r="34" spans="1:23">
      <c r="O34" s="28" t="s">
        <v>28</v>
      </c>
      <c r="P34" s="207">
        <v>1016</v>
      </c>
      <c r="Q34" s="34">
        <v>625</v>
      </c>
      <c r="R34" s="42">
        <f t="shared" si="0"/>
        <v>820.5</v>
      </c>
      <c r="S34" s="88"/>
      <c r="T34" s="206"/>
      <c r="U34" s="206"/>
      <c r="V34" s="206"/>
      <c r="W34" s="206"/>
    </row>
    <row r="35" spans="1:23" ht="15.75" thickBot="1">
      <c r="O35" s="28" t="s">
        <v>30</v>
      </c>
      <c r="P35" s="209">
        <v>625</v>
      </c>
      <c r="Q35" s="31">
        <v>739</v>
      </c>
      <c r="R35" s="46">
        <f t="shared" si="0"/>
        <v>682</v>
      </c>
      <c r="S35" s="87"/>
      <c r="T35" s="206"/>
      <c r="U35" s="206"/>
      <c r="V35" s="206"/>
      <c r="W35" s="206"/>
    </row>
  </sheetData>
  <mergeCells count="29">
    <mergeCell ref="P13:S13"/>
    <mergeCell ref="T13:W13"/>
    <mergeCell ref="J26:M26"/>
    <mergeCell ref="J27:M27"/>
    <mergeCell ref="J28:M28"/>
    <mergeCell ref="F31:I31"/>
    <mergeCell ref="F32:I32"/>
    <mergeCell ref="B26:E26"/>
    <mergeCell ref="B27:E27"/>
    <mergeCell ref="B28:E28"/>
    <mergeCell ref="B29:E29"/>
    <mergeCell ref="B30:E30"/>
    <mergeCell ref="B31:E31"/>
    <mergeCell ref="F33:I33"/>
    <mergeCell ref="L25:M25"/>
    <mergeCell ref="B25:C25"/>
    <mergeCell ref="D25:E25"/>
    <mergeCell ref="F25:G25"/>
    <mergeCell ref="H25:I25"/>
    <mergeCell ref="J25:K25"/>
    <mergeCell ref="J29:K29"/>
    <mergeCell ref="L29:M29"/>
    <mergeCell ref="B32:E32"/>
    <mergeCell ref="B33:E33"/>
    <mergeCell ref="F26:I26"/>
    <mergeCell ref="F27:I27"/>
    <mergeCell ref="F28:I28"/>
    <mergeCell ref="F29:I29"/>
    <mergeCell ref="F30:I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Z34"/>
  <sheetViews>
    <sheetView topLeftCell="L7" workbookViewId="0">
      <selection activeCell="Z13" sqref="Z13:Z25"/>
    </sheetView>
  </sheetViews>
  <sheetFormatPr defaultRowHeight="15"/>
  <cols>
    <col min="18" max="18" width="9.140625" style="210"/>
    <col min="21" max="21" width="9.140625" style="228"/>
    <col min="24" max="24" width="9.140625" style="210"/>
  </cols>
  <sheetData>
    <row r="3" spans="1:26">
      <c r="A3" s="211" t="s">
        <v>0</v>
      </c>
      <c r="B3" s="210"/>
      <c r="C3" s="210"/>
      <c r="D3" s="211" t="s">
        <v>1</v>
      </c>
      <c r="E3" s="210"/>
      <c r="F3" s="210"/>
      <c r="G3" s="210"/>
      <c r="H3" s="210"/>
      <c r="I3" s="210"/>
      <c r="J3" s="210"/>
      <c r="K3" s="211" t="s">
        <v>122</v>
      </c>
      <c r="L3" s="210"/>
      <c r="M3" s="210"/>
    </row>
    <row r="4" spans="1:26">
      <c r="A4" s="211" t="s">
        <v>3</v>
      </c>
      <c r="B4" s="210"/>
      <c r="C4" s="210"/>
      <c r="D4" s="210"/>
      <c r="E4" s="210"/>
      <c r="F4" s="210"/>
      <c r="G4" s="210"/>
      <c r="H4" s="210"/>
      <c r="I4" s="211" t="s">
        <v>123</v>
      </c>
      <c r="J4" s="210"/>
      <c r="K4" s="211" t="s">
        <v>124</v>
      </c>
      <c r="L4" s="210"/>
      <c r="M4" s="210"/>
    </row>
    <row r="5" spans="1:26">
      <c r="A5" s="211" t="s">
        <v>125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</row>
    <row r="6" spans="1:26">
      <c r="A6" s="211" t="s">
        <v>69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</row>
    <row r="7" spans="1:26">
      <c r="A7" s="211" t="s">
        <v>9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</row>
    <row r="10" spans="1:26" ht="15.75" thickBot="1"/>
    <row r="11" spans="1:26">
      <c r="A11" s="210"/>
      <c r="B11" s="210" t="s">
        <v>10</v>
      </c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O11" s="210"/>
      <c r="P11" s="266" t="s">
        <v>19</v>
      </c>
      <c r="Q11" s="267"/>
      <c r="R11" s="267"/>
      <c r="S11" s="267"/>
      <c r="T11" s="267"/>
      <c r="U11" s="32"/>
      <c r="V11" s="267" t="s">
        <v>20</v>
      </c>
      <c r="W11" s="267"/>
      <c r="X11" s="267"/>
      <c r="Y11" s="267"/>
      <c r="Z11" s="274"/>
    </row>
    <row r="12" spans="1:26" ht="15.75" thickBot="1">
      <c r="A12" s="210"/>
      <c r="B12" s="212">
        <v>1</v>
      </c>
      <c r="C12" s="212">
        <v>2</v>
      </c>
      <c r="D12" s="212">
        <v>3</v>
      </c>
      <c r="E12" s="212">
        <v>4</v>
      </c>
      <c r="F12" s="212">
        <v>5</v>
      </c>
      <c r="G12" s="212">
        <v>6</v>
      </c>
      <c r="H12" s="212">
        <v>7</v>
      </c>
      <c r="I12" s="212">
        <v>8</v>
      </c>
      <c r="J12" s="212">
        <v>9</v>
      </c>
      <c r="K12" s="212">
        <v>10</v>
      </c>
      <c r="L12" s="212">
        <v>11</v>
      </c>
      <c r="M12" s="212">
        <v>12</v>
      </c>
      <c r="O12" s="210"/>
      <c r="P12" s="145" t="s">
        <v>34</v>
      </c>
      <c r="Q12" s="112" t="s">
        <v>35</v>
      </c>
      <c r="R12" s="112" t="s">
        <v>142</v>
      </c>
      <c r="S12" s="112" t="s">
        <v>36</v>
      </c>
      <c r="T12" s="112" t="s">
        <v>37</v>
      </c>
      <c r="U12" s="112" t="s">
        <v>165</v>
      </c>
      <c r="V12" s="112" t="s">
        <v>34</v>
      </c>
      <c r="W12" s="112" t="s">
        <v>35</v>
      </c>
      <c r="X12" s="112" t="s">
        <v>142</v>
      </c>
      <c r="Y12" s="112" t="s">
        <v>36</v>
      </c>
      <c r="Z12" s="147" t="s">
        <v>37</v>
      </c>
    </row>
    <row r="13" spans="1:26" ht="15.75" thickBot="1">
      <c r="A13" s="212" t="s">
        <v>11</v>
      </c>
      <c r="B13" s="213">
        <v>1282</v>
      </c>
      <c r="C13" s="214">
        <v>1117</v>
      </c>
      <c r="D13" s="214">
        <v>1057</v>
      </c>
      <c r="E13" s="214">
        <v>757</v>
      </c>
      <c r="F13" s="214">
        <v>492</v>
      </c>
      <c r="G13" s="214">
        <v>657</v>
      </c>
      <c r="H13" s="214">
        <v>1180</v>
      </c>
      <c r="I13" s="214">
        <v>682</v>
      </c>
      <c r="J13" s="214">
        <v>710</v>
      </c>
      <c r="K13" s="214">
        <v>767</v>
      </c>
      <c r="L13" s="214">
        <v>566</v>
      </c>
      <c r="M13" s="215">
        <v>811</v>
      </c>
      <c r="O13" s="28" t="s">
        <v>126</v>
      </c>
      <c r="P13" s="116">
        <v>1282</v>
      </c>
      <c r="Q13" s="121">
        <v>1117</v>
      </c>
      <c r="R13" s="121">
        <v>1057</v>
      </c>
      <c r="S13" s="48">
        <f>AVERAGE(P13:R13)</f>
        <v>1152</v>
      </c>
      <c r="T13" s="52">
        <f>S13/$S$26</f>
        <v>1.9625212947189097</v>
      </c>
      <c r="U13" s="85"/>
      <c r="V13" s="215">
        <v>757</v>
      </c>
      <c r="W13" s="114">
        <v>492</v>
      </c>
      <c r="X13" s="114">
        <v>657</v>
      </c>
      <c r="Y13" s="47">
        <f>AVERAGE(V13:X13)</f>
        <v>635.33333333333337</v>
      </c>
      <c r="Z13" s="227">
        <f>Y13/$S$26</f>
        <v>1.0823395797842137</v>
      </c>
    </row>
    <row r="14" spans="1:26">
      <c r="A14" s="212" t="s">
        <v>12</v>
      </c>
      <c r="B14" s="216">
        <v>867</v>
      </c>
      <c r="C14" s="217">
        <v>915</v>
      </c>
      <c r="D14" s="217">
        <v>588</v>
      </c>
      <c r="E14" s="217">
        <v>695</v>
      </c>
      <c r="F14" s="217">
        <v>586</v>
      </c>
      <c r="G14" s="217">
        <v>844</v>
      </c>
      <c r="H14" s="217">
        <v>12284</v>
      </c>
      <c r="I14" s="217">
        <v>11849</v>
      </c>
      <c r="J14" s="217">
        <v>14675</v>
      </c>
      <c r="K14" s="217">
        <v>1545</v>
      </c>
      <c r="L14" s="217">
        <v>1051</v>
      </c>
      <c r="M14" s="218">
        <v>1455</v>
      </c>
      <c r="O14" s="28" t="s">
        <v>128</v>
      </c>
      <c r="P14" s="224">
        <v>867</v>
      </c>
      <c r="Q14" s="29">
        <v>915</v>
      </c>
      <c r="R14" s="29">
        <v>588</v>
      </c>
      <c r="S14" s="43">
        <f t="shared" ref="S14:S27" si="0">AVERAGE(P14:R14)</f>
        <v>790</v>
      </c>
      <c r="T14" s="45">
        <f t="shared" ref="T14:T26" si="1">S14/$S$26</f>
        <v>1.3458262350936967</v>
      </c>
      <c r="U14" s="251"/>
      <c r="V14" s="116">
        <v>695</v>
      </c>
      <c r="W14" s="121">
        <v>586</v>
      </c>
      <c r="X14" s="121">
        <v>844</v>
      </c>
      <c r="Y14" s="48">
        <f t="shared" ref="Y14:Y25" si="2">AVERAGE(V14:X14)</f>
        <v>708.33333333333337</v>
      </c>
      <c r="Z14" s="52">
        <f t="shared" ref="Z14:Z25" si="3">Y14/$S$26</f>
        <v>1.2067007382169224</v>
      </c>
    </row>
    <row r="15" spans="1:26">
      <c r="A15" s="212" t="s">
        <v>13</v>
      </c>
      <c r="B15" s="216">
        <v>577</v>
      </c>
      <c r="C15" s="217">
        <v>1030</v>
      </c>
      <c r="D15" s="217">
        <v>530</v>
      </c>
      <c r="E15" s="217">
        <v>519</v>
      </c>
      <c r="F15" s="217">
        <v>578</v>
      </c>
      <c r="G15" s="217">
        <v>561</v>
      </c>
      <c r="H15" s="217">
        <v>1212</v>
      </c>
      <c r="I15" s="217">
        <v>662</v>
      </c>
      <c r="J15" s="217">
        <v>601</v>
      </c>
      <c r="K15" s="217">
        <v>545</v>
      </c>
      <c r="L15" s="217">
        <v>564</v>
      </c>
      <c r="M15" s="218">
        <v>545</v>
      </c>
      <c r="O15" s="28" t="s">
        <v>130</v>
      </c>
      <c r="P15" s="224">
        <v>577</v>
      </c>
      <c r="Q15" s="113">
        <v>1030</v>
      </c>
      <c r="R15" s="29">
        <v>530</v>
      </c>
      <c r="S15" s="43">
        <f>AVERAGE(P15,R15)</f>
        <v>553.5</v>
      </c>
      <c r="T15" s="45">
        <f t="shared" si="1"/>
        <v>0.94293015332197616</v>
      </c>
      <c r="U15" s="252"/>
      <c r="V15" s="224">
        <v>519</v>
      </c>
      <c r="W15" s="29">
        <v>578</v>
      </c>
      <c r="X15" s="29">
        <v>561</v>
      </c>
      <c r="Y15" s="43">
        <f t="shared" si="2"/>
        <v>552.66666666666663</v>
      </c>
      <c r="Z15" s="45">
        <f t="shared" si="3"/>
        <v>0.94151050539466208</v>
      </c>
    </row>
    <row r="16" spans="1:26">
      <c r="A16" s="212" t="s">
        <v>14</v>
      </c>
      <c r="B16" s="216">
        <v>1648</v>
      </c>
      <c r="C16" s="217">
        <v>4610</v>
      </c>
      <c r="D16" s="217">
        <v>3082</v>
      </c>
      <c r="E16" s="217">
        <v>543</v>
      </c>
      <c r="F16" s="217">
        <v>517</v>
      </c>
      <c r="G16" s="217">
        <v>937</v>
      </c>
      <c r="H16" s="217">
        <v>6706</v>
      </c>
      <c r="I16" s="217">
        <v>9010</v>
      </c>
      <c r="J16" s="217">
        <v>9462</v>
      </c>
      <c r="K16" s="217">
        <v>4631</v>
      </c>
      <c r="L16" s="217">
        <v>3697</v>
      </c>
      <c r="M16" s="218">
        <v>3800</v>
      </c>
      <c r="O16" s="28" t="s">
        <v>132</v>
      </c>
      <c r="P16" s="254">
        <v>1648</v>
      </c>
      <c r="Q16" s="29">
        <v>4610</v>
      </c>
      <c r="R16" s="29">
        <v>3082</v>
      </c>
      <c r="S16" s="43">
        <f>AVERAGE(Q16,R16)</f>
        <v>3846</v>
      </c>
      <c r="T16" s="45">
        <f t="shared" si="1"/>
        <v>6.5519591141396933</v>
      </c>
      <c r="U16" s="252"/>
      <c r="V16" s="224">
        <v>543</v>
      </c>
      <c r="W16" s="29">
        <v>517</v>
      </c>
      <c r="X16" s="29">
        <v>937</v>
      </c>
      <c r="Y16" s="43">
        <f t="shared" si="2"/>
        <v>665.66666666666663</v>
      </c>
      <c r="Z16" s="45">
        <f t="shared" si="3"/>
        <v>1.1340147643384439</v>
      </c>
    </row>
    <row r="17" spans="1:26">
      <c r="A17" s="212" t="s">
        <v>15</v>
      </c>
      <c r="B17" s="216">
        <v>595</v>
      </c>
      <c r="C17" s="217">
        <v>823</v>
      </c>
      <c r="D17" s="217">
        <v>727</v>
      </c>
      <c r="E17" s="217">
        <v>589</v>
      </c>
      <c r="F17" s="217">
        <v>499</v>
      </c>
      <c r="G17" s="217">
        <v>996</v>
      </c>
      <c r="H17" s="217">
        <v>634</v>
      </c>
      <c r="I17" s="217">
        <v>590</v>
      </c>
      <c r="J17" s="217">
        <v>910</v>
      </c>
      <c r="K17" s="217">
        <v>590</v>
      </c>
      <c r="L17" s="217">
        <v>773</v>
      </c>
      <c r="M17" s="218">
        <v>614</v>
      </c>
      <c r="O17" s="28" t="s">
        <v>134</v>
      </c>
      <c r="P17" s="224">
        <v>595</v>
      </c>
      <c r="Q17" s="29">
        <v>823</v>
      </c>
      <c r="R17" s="29">
        <v>727</v>
      </c>
      <c r="S17" s="43">
        <f t="shared" si="0"/>
        <v>715</v>
      </c>
      <c r="T17" s="45">
        <f t="shared" si="1"/>
        <v>1.2180579216354344</v>
      </c>
      <c r="U17" s="252"/>
      <c r="V17" s="224">
        <v>589</v>
      </c>
      <c r="W17" s="29">
        <v>499</v>
      </c>
      <c r="X17" s="29">
        <v>996</v>
      </c>
      <c r="Y17" s="43">
        <f t="shared" si="2"/>
        <v>694.66666666666663</v>
      </c>
      <c r="Z17" s="45">
        <f t="shared" si="3"/>
        <v>1.1834185122089722</v>
      </c>
    </row>
    <row r="18" spans="1:26">
      <c r="A18" s="212" t="s">
        <v>16</v>
      </c>
      <c r="B18" s="216">
        <v>11513</v>
      </c>
      <c r="C18" s="217">
        <v>16394</v>
      </c>
      <c r="D18" s="217">
        <v>12696</v>
      </c>
      <c r="E18" s="217">
        <v>2907</v>
      </c>
      <c r="F18" s="217">
        <v>2755</v>
      </c>
      <c r="G18" s="217">
        <v>3382</v>
      </c>
      <c r="H18" s="217">
        <v>531</v>
      </c>
      <c r="I18" s="217">
        <v>587</v>
      </c>
      <c r="J18" s="217">
        <v>643</v>
      </c>
      <c r="K18" s="217">
        <v>816</v>
      </c>
      <c r="L18" s="217">
        <v>557</v>
      </c>
      <c r="M18" s="218">
        <v>497</v>
      </c>
      <c r="O18" s="28" t="s">
        <v>136</v>
      </c>
      <c r="P18" s="224">
        <v>11513</v>
      </c>
      <c r="Q18" s="29">
        <v>16394</v>
      </c>
      <c r="R18" s="29">
        <v>12696</v>
      </c>
      <c r="S18" s="43">
        <f>AVERAGE(P18,R18)</f>
        <v>12104.5</v>
      </c>
      <c r="T18" s="45">
        <f>S18/$S$26</f>
        <v>20.620954003407157</v>
      </c>
      <c r="U18" s="252"/>
      <c r="V18" s="224">
        <v>2907</v>
      </c>
      <c r="W18" s="29">
        <v>2755</v>
      </c>
      <c r="X18" s="29">
        <v>3382</v>
      </c>
      <c r="Y18" s="43">
        <f t="shared" si="2"/>
        <v>3014.6666666666665</v>
      </c>
      <c r="Z18" s="45">
        <f t="shared" si="3"/>
        <v>5.1357183418512209</v>
      </c>
    </row>
    <row r="19" spans="1:26">
      <c r="A19" s="212" t="s">
        <v>17</v>
      </c>
      <c r="B19" s="216">
        <v>14211</v>
      </c>
      <c r="C19" s="217">
        <v>15778</v>
      </c>
      <c r="D19" s="217">
        <v>14975</v>
      </c>
      <c r="E19" s="217">
        <v>4097</v>
      </c>
      <c r="F19" s="217">
        <v>3220</v>
      </c>
      <c r="G19" s="217">
        <v>3744</v>
      </c>
      <c r="H19" s="217"/>
      <c r="I19" s="217"/>
      <c r="J19" s="217"/>
      <c r="K19" s="217"/>
      <c r="L19" s="217"/>
      <c r="M19" s="218"/>
      <c r="O19" s="28" t="s">
        <v>139</v>
      </c>
      <c r="P19" s="224">
        <v>14211</v>
      </c>
      <c r="Q19" s="29">
        <v>15778</v>
      </c>
      <c r="R19" s="29">
        <v>14975</v>
      </c>
      <c r="S19" s="43">
        <f t="shared" si="0"/>
        <v>14988</v>
      </c>
      <c r="T19" s="45">
        <f t="shared" si="1"/>
        <v>25.533219761499147</v>
      </c>
      <c r="U19" s="252"/>
      <c r="V19" s="224">
        <v>4097</v>
      </c>
      <c r="W19" s="29">
        <v>3220</v>
      </c>
      <c r="X19" s="29">
        <v>3744</v>
      </c>
      <c r="Y19" s="43">
        <f t="shared" si="2"/>
        <v>3687</v>
      </c>
      <c r="Z19" s="45">
        <f t="shared" si="3"/>
        <v>6.2810902896081773</v>
      </c>
    </row>
    <row r="20" spans="1:26">
      <c r="A20" s="212" t="s">
        <v>18</v>
      </c>
      <c r="B20" s="219">
        <v>1388</v>
      </c>
      <c r="C20" s="220">
        <v>2261</v>
      </c>
      <c r="D20" s="220">
        <v>1989</v>
      </c>
      <c r="E20" s="220">
        <v>526</v>
      </c>
      <c r="F20" s="220">
        <v>546</v>
      </c>
      <c r="G20" s="220">
        <v>648</v>
      </c>
      <c r="H20" s="220"/>
      <c r="I20" s="220"/>
      <c r="J20" s="220"/>
      <c r="K20" s="220"/>
      <c r="L20" s="220"/>
      <c r="M20" s="221"/>
      <c r="O20" s="28" t="s">
        <v>140</v>
      </c>
      <c r="P20" s="224">
        <v>1388</v>
      </c>
      <c r="Q20" s="29">
        <v>2261</v>
      </c>
      <c r="R20" s="29">
        <v>1989</v>
      </c>
      <c r="S20" s="43">
        <f t="shared" si="0"/>
        <v>1879.3333333333333</v>
      </c>
      <c r="T20" s="45">
        <f t="shared" si="1"/>
        <v>3.2015900056785918</v>
      </c>
      <c r="U20" s="252"/>
      <c r="V20" s="224">
        <v>526</v>
      </c>
      <c r="W20" s="29">
        <v>546</v>
      </c>
      <c r="X20" s="29">
        <v>648</v>
      </c>
      <c r="Y20" s="43">
        <f t="shared" si="2"/>
        <v>573.33333333333337</v>
      </c>
      <c r="Z20" s="45">
        <f t="shared" si="3"/>
        <v>0.97671777399205006</v>
      </c>
    </row>
    <row r="21" spans="1:26">
      <c r="O21" s="28" t="s">
        <v>127</v>
      </c>
      <c r="P21" s="254">
        <v>1180</v>
      </c>
      <c r="Q21" s="29">
        <v>682</v>
      </c>
      <c r="R21" s="29">
        <v>710</v>
      </c>
      <c r="S21" s="43">
        <f>AVERAGE(Q21:R21)</f>
        <v>696</v>
      </c>
      <c r="T21" s="45">
        <f t="shared" si="1"/>
        <v>1.1856899488926746</v>
      </c>
      <c r="U21" s="252"/>
      <c r="V21" s="224">
        <v>767</v>
      </c>
      <c r="W21" s="29">
        <v>566</v>
      </c>
      <c r="X21" s="29">
        <v>811</v>
      </c>
      <c r="Y21" s="43">
        <f t="shared" si="2"/>
        <v>714.66666666666663</v>
      </c>
      <c r="Z21" s="45">
        <f t="shared" si="3"/>
        <v>1.2174900624645086</v>
      </c>
    </row>
    <row r="22" spans="1:26" ht="15.75" thickBot="1">
      <c r="A22" s="210"/>
      <c r="B22" s="212">
        <v>1</v>
      </c>
      <c r="C22" s="212">
        <v>2</v>
      </c>
      <c r="D22" s="212">
        <v>3</v>
      </c>
      <c r="E22" s="212">
        <v>4</v>
      </c>
      <c r="F22" s="212">
        <v>5</v>
      </c>
      <c r="G22" s="212">
        <v>6</v>
      </c>
      <c r="H22" s="212">
        <v>7</v>
      </c>
      <c r="I22" s="212">
        <v>8</v>
      </c>
      <c r="J22" s="212">
        <v>9</v>
      </c>
      <c r="K22" s="212">
        <v>10</v>
      </c>
      <c r="L22" s="212">
        <v>11</v>
      </c>
      <c r="M22" s="212">
        <v>12</v>
      </c>
      <c r="O22" s="28" t="s">
        <v>129</v>
      </c>
      <c r="P22" s="224">
        <v>12284</v>
      </c>
      <c r="Q22" s="29">
        <v>11849</v>
      </c>
      <c r="R22" s="113">
        <v>14675</v>
      </c>
      <c r="S22" s="43">
        <f>AVERAGE(P22:Q22)</f>
        <v>12066.5</v>
      </c>
      <c r="T22" s="45">
        <f t="shared" si="1"/>
        <v>20.556218057921637</v>
      </c>
      <c r="U22" s="252"/>
      <c r="V22" s="224">
        <v>1545</v>
      </c>
      <c r="W22" s="29">
        <v>1051</v>
      </c>
      <c r="X22" s="29">
        <v>1455</v>
      </c>
      <c r="Y22" s="43">
        <f t="shared" si="2"/>
        <v>1350.3333333333333</v>
      </c>
      <c r="Z22" s="45">
        <f t="shared" si="3"/>
        <v>2.3003975014196478</v>
      </c>
    </row>
    <row r="23" spans="1:26">
      <c r="A23" s="212" t="s">
        <v>11</v>
      </c>
      <c r="B23" s="272" t="s">
        <v>126</v>
      </c>
      <c r="C23" s="273"/>
      <c r="D23" s="273"/>
      <c r="E23" s="273"/>
      <c r="F23" s="273"/>
      <c r="G23" s="273"/>
      <c r="H23" s="273" t="s">
        <v>127</v>
      </c>
      <c r="I23" s="273"/>
      <c r="J23" s="273"/>
      <c r="K23" s="273"/>
      <c r="L23" s="273"/>
      <c r="M23" s="290"/>
      <c r="O23" s="28" t="s">
        <v>131</v>
      </c>
      <c r="P23" s="254">
        <v>1212</v>
      </c>
      <c r="Q23" s="29">
        <v>662</v>
      </c>
      <c r="R23" s="29">
        <v>601</v>
      </c>
      <c r="S23" s="43">
        <f>AVERAGE(Q23:R23)</f>
        <v>631.5</v>
      </c>
      <c r="T23" s="45">
        <f t="shared" si="1"/>
        <v>1.075809199318569</v>
      </c>
      <c r="U23" s="252"/>
      <c r="V23" s="224">
        <v>545</v>
      </c>
      <c r="W23" s="29">
        <v>564</v>
      </c>
      <c r="X23" s="29">
        <v>545</v>
      </c>
      <c r="Y23" s="43">
        <f t="shared" si="2"/>
        <v>551.33333333333337</v>
      </c>
      <c r="Z23" s="45">
        <f t="shared" si="3"/>
        <v>0.93923906871095975</v>
      </c>
    </row>
    <row r="24" spans="1:26">
      <c r="A24" s="212" t="s">
        <v>12</v>
      </c>
      <c r="B24" s="268" t="s">
        <v>128</v>
      </c>
      <c r="C24" s="269"/>
      <c r="D24" s="269"/>
      <c r="E24" s="269"/>
      <c r="F24" s="269"/>
      <c r="G24" s="269"/>
      <c r="H24" s="269" t="s">
        <v>129</v>
      </c>
      <c r="I24" s="269"/>
      <c r="J24" s="269"/>
      <c r="K24" s="269"/>
      <c r="L24" s="269"/>
      <c r="M24" s="279"/>
      <c r="O24" s="28" t="s">
        <v>133</v>
      </c>
      <c r="P24" s="254">
        <v>6706</v>
      </c>
      <c r="Q24" s="29">
        <v>9010</v>
      </c>
      <c r="R24" s="29">
        <v>9462</v>
      </c>
      <c r="S24" s="43">
        <f>AVERAGE(Q24:R24)</f>
        <v>9236</v>
      </c>
      <c r="T24" s="45">
        <f t="shared" si="1"/>
        <v>15.734241908006814</v>
      </c>
      <c r="U24" s="252"/>
      <c r="V24" s="224">
        <v>4631</v>
      </c>
      <c r="W24" s="29">
        <v>3697</v>
      </c>
      <c r="X24" s="29">
        <v>3800</v>
      </c>
      <c r="Y24" s="43">
        <f t="shared" si="2"/>
        <v>4042.6666666666665</v>
      </c>
      <c r="Z24" s="45">
        <f t="shared" si="3"/>
        <v>6.8869960249858035</v>
      </c>
    </row>
    <row r="25" spans="1:26" ht="15.75" thickBot="1">
      <c r="A25" s="212" t="s">
        <v>13</v>
      </c>
      <c r="B25" s="268" t="s">
        <v>130</v>
      </c>
      <c r="C25" s="269"/>
      <c r="D25" s="269"/>
      <c r="E25" s="269"/>
      <c r="F25" s="269"/>
      <c r="G25" s="269"/>
      <c r="H25" s="269" t="s">
        <v>131</v>
      </c>
      <c r="I25" s="269"/>
      <c r="J25" s="269"/>
      <c r="K25" s="269"/>
      <c r="L25" s="269"/>
      <c r="M25" s="279"/>
      <c r="O25" s="28" t="s">
        <v>135</v>
      </c>
      <c r="P25" s="225">
        <v>634</v>
      </c>
      <c r="Q25" s="31">
        <v>590</v>
      </c>
      <c r="R25" s="31">
        <v>910</v>
      </c>
      <c r="S25" s="46">
        <f t="shared" si="0"/>
        <v>711.33333333333337</v>
      </c>
      <c r="T25" s="54">
        <f t="shared" si="1"/>
        <v>1.2118114707552528</v>
      </c>
      <c r="U25" s="253"/>
      <c r="V25" s="225">
        <v>590</v>
      </c>
      <c r="W25" s="31">
        <v>773</v>
      </c>
      <c r="X25" s="31">
        <v>614</v>
      </c>
      <c r="Y25" s="46">
        <f t="shared" si="2"/>
        <v>659</v>
      </c>
      <c r="Z25" s="54">
        <f t="shared" si="3"/>
        <v>1.122657580919932</v>
      </c>
    </row>
    <row r="26" spans="1:26" ht="15.75" thickBot="1">
      <c r="A26" s="212" t="s">
        <v>14</v>
      </c>
      <c r="B26" s="268" t="s">
        <v>132</v>
      </c>
      <c r="C26" s="269"/>
      <c r="D26" s="269"/>
      <c r="E26" s="269"/>
      <c r="F26" s="269"/>
      <c r="G26" s="269"/>
      <c r="H26" s="269" t="s">
        <v>133</v>
      </c>
      <c r="I26" s="269"/>
      <c r="J26" s="269"/>
      <c r="K26" s="269"/>
      <c r="L26" s="269"/>
      <c r="M26" s="279"/>
      <c r="O26" s="28" t="s">
        <v>28</v>
      </c>
      <c r="P26" s="223">
        <v>531</v>
      </c>
      <c r="Q26" s="34">
        <v>587</v>
      </c>
      <c r="R26" s="34">
        <v>643</v>
      </c>
      <c r="S26" s="187">
        <f t="shared" si="0"/>
        <v>587</v>
      </c>
      <c r="T26" s="54">
        <f t="shared" si="1"/>
        <v>1</v>
      </c>
      <c r="U26" s="85"/>
      <c r="V26" s="217"/>
      <c r="W26" s="217"/>
      <c r="X26" s="217"/>
      <c r="Y26" s="78"/>
      <c r="Z26" s="85"/>
    </row>
    <row r="27" spans="1:26" ht="15.75" thickBot="1">
      <c r="A27" s="212" t="s">
        <v>15</v>
      </c>
      <c r="B27" s="268" t="s">
        <v>134</v>
      </c>
      <c r="C27" s="269"/>
      <c r="D27" s="269"/>
      <c r="E27" s="269"/>
      <c r="F27" s="269"/>
      <c r="G27" s="269"/>
      <c r="H27" s="269" t="s">
        <v>135</v>
      </c>
      <c r="I27" s="269"/>
      <c r="J27" s="269"/>
      <c r="K27" s="269"/>
      <c r="L27" s="269"/>
      <c r="M27" s="279"/>
      <c r="O27" s="28" t="s">
        <v>30</v>
      </c>
      <c r="P27" s="225">
        <v>816</v>
      </c>
      <c r="Q27" s="31">
        <v>557</v>
      </c>
      <c r="R27" s="31">
        <v>497</v>
      </c>
      <c r="S27" s="226">
        <f t="shared" si="0"/>
        <v>623.33333333333337</v>
      </c>
      <c r="T27" s="54"/>
      <c r="U27" s="85"/>
      <c r="V27" s="217"/>
      <c r="W27" s="217"/>
      <c r="X27" s="217"/>
      <c r="Y27" s="78"/>
      <c r="Z27" s="85"/>
    </row>
    <row r="28" spans="1:26">
      <c r="A28" s="212" t="s">
        <v>16</v>
      </c>
      <c r="B28" s="268" t="s">
        <v>136</v>
      </c>
      <c r="C28" s="269"/>
      <c r="D28" s="269"/>
      <c r="E28" s="269"/>
      <c r="F28" s="269"/>
      <c r="G28" s="269"/>
      <c r="H28" s="269" t="s">
        <v>137</v>
      </c>
      <c r="I28" s="269"/>
      <c r="J28" s="269"/>
      <c r="K28" s="269" t="s">
        <v>138</v>
      </c>
      <c r="L28" s="269"/>
      <c r="M28" s="279"/>
      <c r="O28" s="28"/>
      <c r="P28" s="217"/>
      <c r="Q28" s="217"/>
      <c r="R28" s="217"/>
      <c r="S28" s="78"/>
      <c r="T28" s="85"/>
      <c r="U28" s="85"/>
      <c r="V28" s="217"/>
      <c r="W28" s="217"/>
      <c r="X28" s="217"/>
      <c r="Y28" s="78"/>
      <c r="Z28" s="85"/>
    </row>
    <row r="29" spans="1:26">
      <c r="A29" s="212" t="s">
        <v>17</v>
      </c>
      <c r="B29" s="268" t="s">
        <v>139</v>
      </c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79"/>
      <c r="O29" s="28"/>
      <c r="P29" s="217"/>
      <c r="Q29" s="217"/>
      <c r="R29" s="217"/>
      <c r="S29" s="78"/>
      <c r="T29" s="85"/>
      <c r="U29" s="85"/>
      <c r="V29" s="217"/>
      <c r="W29" s="217"/>
      <c r="X29" s="217"/>
      <c r="Y29" s="78"/>
      <c r="Z29" s="85"/>
    </row>
    <row r="30" spans="1:26" ht="15.75" thickBot="1">
      <c r="A30" s="212" t="s">
        <v>18</v>
      </c>
      <c r="B30" s="270" t="s">
        <v>140</v>
      </c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94"/>
      <c r="O30" s="28"/>
      <c r="P30" s="217"/>
      <c r="Q30" s="217"/>
      <c r="R30" s="217"/>
      <c r="S30" s="78"/>
      <c r="T30" s="85"/>
      <c r="U30" s="85"/>
      <c r="V30" s="217"/>
      <c r="W30" s="217"/>
      <c r="X30" s="217"/>
      <c r="Y30" s="78"/>
      <c r="Z30" s="85"/>
    </row>
    <row r="31" spans="1:26" ht="15.75" thickBot="1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O31" s="28"/>
      <c r="P31" s="217"/>
      <c r="Q31" s="217"/>
      <c r="R31" s="217"/>
      <c r="S31" s="78"/>
      <c r="T31" s="85"/>
      <c r="U31" s="85"/>
      <c r="V31" s="217"/>
      <c r="W31" s="217"/>
      <c r="X31" s="217"/>
      <c r="Y31" s="78"/>
      <c r="Z31" s="85"/>
    </row>
    <row r="32" spans="1:26" ht="15.75" thickBot="1">
      <c r="A32" s="210"/>
      <c r="B32" s="288" t="s">
        <v>19</v>
      </c>
      <c r="C32" s="295"/>
      <c r="D32" s="295"/>
      <c r="E32" s="296" t="s">
        <v>20</v>
      </c>
      <c r="F32" s="295"/>
      <c r="G32" s="295"/>
      <c r="H32" s="296" t="s">
        <v>19</v>
      </c>
      <c r="I32" s="295"/>
      <c r="J32" s="295"/>
      <c r="K32" s="296" t="s">
        <v>20</v>
      </c>
      <c r="L32" s="295"/>
      <c r="M32" s="289"/>
      <c r="V32" s="222"/>
      <c r="W32" s="222"/>
      <c r="X32" s="222"/>
      <c r="Y32" s="222"/>
      <c r="Z32" s="222"/>
    </row>
    <row r="33" spans="2:26">
      <c r="V33" s="222"/>
      <c r="W33" s="222"/>
      <c r="X33" s="222"/>
      <c r="Y33" s="222"/>
      <c r="Z33" s="222"/>
    </row>
    <row r="34" spans="2:26">
      <c r="B34" s="210" t="s">
        <v>141</v>
      </c>
      <c r="C34" s="210"/>
      <c r="D34" s="210"/>
      <c r="E34" s="210"/>
      <c r="F34" s="210"/>
      <c r="G34" s="210"/>
    </row>
  </sheetData>
  <mergeCells count="23">
    <mergeCell ref="P11:T11"/>
    <mergeCell ref="V11:Z11"/>
    <mergeCell ref="B32:D32"/>
    <mergeCell ref="E32:G32"/>
    <mergeCell ref="H32:J32"/>
    <mergeCell ref="K32:M32"/>
    <mergeCell ref="B23:G23"/>
    <mergeCell ref="H23:M23"/>
    <mergeCell ref="B24:G24"/>
    <mergeCell ref="H24:M24"/>
    <mergeCell ref="B25:G25"/>
    <mergeCell ref="H25:M25"/>
    <mergeCell ref="B26:G26"/>
    <mergeCell ref="H26:M26"/>
    <mergeCell ref="B30:G30"/>
    <mergeCell ref="H28:J28"/>
    <mergeCell ref="K28:M28"/>
    <mergeCell ref="B27:G27"/>
    <mergeCell ref="H30:M30"/>
    <mergeCell ref="H27:M27"/>
    <mergeCell ref="B28:G28"/>
    <mergeCell ref="B29:G29"/>
    <mergeCell ref="H29:M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T23"/>
  <sheetViews>
    <sheetView tabSelected="1" topLeftCell="C1" workbookViewId="0">
      <selection activeCell="T16" sqref="T16"/>
    </sheetView>
  </sheetViews>
  <sheetFormatPr defaultRowHeight="15"/>
  <sheetData>
    <row r="3" spans="1:20">
      <c r="A3" s="298" t="s">
        <v>0</v>
      </c>
      <c r="B3" s="297"/>
      <c r="C3" s="297"/>
      <c r="D3" s="298" t="s">
        <v>1</v>
      </c>
      <c r="E3" s="297"/>
      <c r="F3" s="297"/>
      <c r="G3" s="297"/>
      <c r="H3" s="297"/>
      <c r="I3" s="297"/>
      <c r="J3" s="297"/>
      <c r="K3" s="298" t="s">
        <v>170</v>
      </c>
      <c r="L3" s="297"/>
      <c r="M3" s="297"/>
    </row>
    <row r="4" spans="1:20">
      <c r="A4" s="298" t="s">
        <v>3</v>
      </c>
      <c r="B4" s="297"/>
      <c r="C4" s="297"/>
      <c r="D4" s="297"/>
      <c r="E4" s="297"/>
      <c r="F4" s="297"/>
      <c r="G4" s="297"/>
      <c r="H4" s="297"/>
      <c r="I4" s="298" t="s">
        <v>171</v>
      </c>
      <c r="J4" s="297"/>
      <c r="K4" s="298" t="s">
        <v>172</v>
      </c>
      <c r="L4" s="297"/>
      <c r="M4" s="297"/>
    </row>
    <row r="5" spans="1:20">
      <c r="A5" s="298" t="s">
        <v>173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</row>
    <row r="6" spans="1:20">
      <c r="A6" s="298" t="s">
        <v>174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</row>
    <row r="7" spans="1:20">
      <c r="A7" s="298" t="s">
        <v>9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</row>
    <row r="11" spans="1:20">
      <c r="A11" s="297"/>
      <c r="B11" s="297" t="s">
        <v>10</v>
      </c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</row>
    <row r="12" spans="1:20">
      <c r="A12" s="297"/>
      <c r="B12" s="299">
        <v>1</v>
      </c>
      <c r="C12" s="299">
        <v>2</v>
      </c>
      <c r="D12" s="299">
        <v>3</v>
      </c>
      <c r="E12" s="299">
        <v>4</v>
      </c>
      <c r="F12" s="299">
        <v>5</v>
      </c>
      <c r="G12" s="299">
        <v>6</v>
      </c>
      <c r="H12" s="299">
        <v>7</v>
      </c>
      <c r="I12" s="299">
        <v>8</v>
      </c>
      <c r="J12" s="299">
        <v>9</v>
      </c>
      <c r="K12" s="299">
        <v>10</v>
      </c>
      <c r="L12" s="299">
        <v>11</v>
      </c>
      <c r="M12" s="299">
        <v>12</v>
      </c>
      <c r="O12" s="240"/>
      <c r="P12" s="240" t="s">
        <v>34</v>
      </c>
      <c r="Q12" s="240" t="s">
        <v>35</v>
      </c>
      <c r="R12" s="240" t="s">
        <v>142</v>
      </c>
      <c r="S12" s="240" t="s">
        <v>36</v>
      </c>
      <c r="T12" s="240" t="s">
        <v>37</v>
      </c>
    </row>
    <row r="13" spans="1:20">
      <c r="A13" s="299" t="s">
        <v>11</v>
      </c>
      <c r="B13" s="300"/>
      <c r="C13" s="301"/>
      <c r="D13" s="301"/>
      <c r="E13" s="301"/>
      <c r="F13" s="301"/>
      <c r="G13" s="301"/>
      <c r="H13" s="301">
        <v>24303</v>
      </c>
      <c r="I13" s="301">
        <v>23148</v>
      </c>
      <c r="J13" s="301">
        <v>24886</v>
      </c>
      <c r="K13" s="301"/>
      <c r="L13" s="301"/>
      <c r="M13" s="302"/>
      <c r="O13" s="309">
        <v>5.0000000000000002E-5</v>
      </c>
      <c r="P13" s="29">
        <v>24303</v>
      </c>
      <c r="Q13" s="29">
        <v>23148</v>
      </c>
      <c r="R13" s="29">
        <v>24886</v>
      </c>
      <c r="S13" s="30">
        <f>AVERAGE(P13:R13)</f>
        <v>24112.333333333332</v>
      </c>
      <c r="T13" s="258">
        <f>S13/$S$17</f>
        <v>64.471479500891263</v>
      </c>
    </row>
    <row r="14" spans="1:20">
      <c r="A14" s="299" t="s">
        <v>12</v>
      </c>
      <c r="B14" s="303"/>
      <c r="C14" s="304"/>
      <c r="D14" s="304"/>
      <c r="E14" s="304"/>
      <c r="F14" s="304"/>
      <c r="G14" s="304"/>
      <c r="H14" s="304">
        <v>7850</v>
      </c>
      <c r="I14" s="304">
        <v>9557</v>
      </c>
      <c r="J14" s="304">
        <v>11106</v>
      </c>
      <c r="K14" s="304"/>
      <c r="L14" s="304"/>
      <c r="M14" s="305"/>
      <c r="O14" s="309">
        <f>O13/2.5</f>
        <v>2.0000000000000002E-5</v>
      </c>
      <c r="P14" s="29">
        <v>7850</v>
      </c>
      <c r="Q14" s="29">
        <v>9557</v>
      </c>
      <c r="R14" s="29">
        <v>11106</v>
      </c>
      <c r="S14" s="30">
        <f t="shared" ref="S14:S18" si="0">AVERAGE(P14:R14)</f>
        <v>9504.3333333333339</v>
      </c>
      <c r="T14" s="258">
        <f t="shared" ref="T14:T18" si="1">S14/$S$17</f>
        <v>25.412655971479502</v>
      </c>
    </row>
    <row r="15" spans="1:20">
      <c r="A15" s="299" t="s">
        <v>13</v>
      </c>
      <c r="B15" s="303"/>
      <c r="C15" s="304"/>
      <c r="D15" s="304"/>
      <c r="E15" s="304"/>
      <c r="F15" s="304"/>
      <c r="G15" s="304"/>
      <c r="H15" s="304">
        <v>3618</v>
      </c>
      <c r="I15" s="304">
        <v>3201</v>
      </c>
      <c r="J15" s="304">
        <v>4328</v>
      </c>
      <c r="K15" s="304"/>
      <c r="L15" s="304"/>
      <c r="M15" s="305"/>
      <c r="O15" s="309">
        <f>O14/2</f>
        <v>1.0000000000000001E-5</v>
      </c>
      <c r="P15" s="29">
        <v>3618</v>
      </c>
      <c r="Q15" s="29">
        <v>3201</v>
      </c>
      <c r="R15" s="29">
        <v>4328</v>
      </c>
      <c r="S15" s="30">
        <f t="shared" si="0"/>
        <v>3715.6666666666665</v>
      </c>
      <c r="T15" s="258">
        <f t="shared" si="1"/>
        <v>9.9349376114081984</v>
      </c>
    </row>
    <row r="16" spans="1:20">
      <c r="A16" s="299" t="s">
        <v>14</v>
      </c>
      <c r="B16" s="303"/>
      <c r="C16" s="304"/>
      <c r="D16" s="304"/>
      <c r="E16" s="304"/>
      <c r="F16" s="304"/>
      <c r="G16" s="304"/>
      <c r="H16" s="304">
        <v>805</v>
      </c>
      <c r="I16" s="304">
        <v>532</v>
      </c>
      <c r="J16" s="304">
        <v>797</v>
      </c>
      <c r="K16" s="304"/>
      <c r="L16" s="304"/>
      <c r="M16" s="305"/>
      <c r="O16" s="309">
        <f>O15/5</f>
        <v>2.0000000000000003E-6</v>
      </c>
      <c r="P16" s="29">
        <v>805</v>
      </c>
      <c r="Q16" s="29">
        <v>532</v>
      </c>
      <c r="R16" s="29">
        <v>797</v>
      </c>
      <c r="S16" s="30">
        <f t="shared" si="0"/>
        <v>711.33333333333337</v>
      </c>
      <c r="T16" s="258">
        <f t="shared" si="1"/>
        <v>1.9019607843137256</v>
      </c>
    </row>
    <row r="17" spans="1:20">
      <c r="A17" s="299" t="s">
        <v>15</v>
      </c>
      <c r="B17" s="303"/>
      <c r="C17" s="304"/>
      <c r="D17" s="304"/>
      <c r="E17" s="304"/>
      <c r="F17" s="304"/>
      <c r="G17" s="304"/>
      <c r="H17" s="304">
        <v>309</v>
      </c>
      <c r="I17" s="304">
        <v>432</v>
      </c>
      <c r="J17" s="304">
        <v>381</v>
      </c>
      <c r="K17" s="304"/>
      <c r="L17" s="304"/>
      <c r="M17" s="305"/>
      <c r="O17" s="240" t="s">
        <v>28</v>
      </c>
      <c r="P17" s="29">
        <v>309</v>
      </c>
      <c r="Q17" s="29">
        <v>432</v>
      </c>
      <c r="R17" s="29">
        <v>381</v>
      </c>
      <c r="S17" s="240">
        <f t="shared" si="0"/>
        <v>374</v>
      </c>
      <c r="T17" s="258">
        <f t="shared" si="1"/>
        <v>1</v>
      </c>
    </row>
    <row r="18" spans="1:20">
      <c r="A18" s="299" t="s">
        <v>16</v>
      </c>
      <c r="B18" s="303"/>
      <c r="C18" s="304"/>
      <c r="D18" s="304"/>
      <c r="E18" s="304"/>
      <c r="F18" s="304"/>
      <c r="G18" s="304"/>
      <c r="H18" s="304">
        <v>574</v>
      </c>
      <c r="I18" s="304">
        <v>330</v>
      </c>
      <c r="J18" s="304">
        <v>326</v>
      </c>
      <c r="K18" s="304"/>
      <c r="L18" s="304"/>
      <c r="M18" s="305"/>
      <c r="O18" s="240" t="s">
        <v>176</v>
      </c>
      <c r="P18" s="29">
        <v>574</v>
      </c>
      <c r="Q18" s="29">
        <v>330</v>
      </c>
      <c r="R18" s="29">
        <v>326</v>
      </c>
      <c r="S18" s="240">
        <f t="shared" si="0"/>
        <v>410</v>
      </c>
      <c r="T18" s="258">
        <f t="shared" si="1"/>
        <v>1.0962566844919786</v>
      </c>
    </row>
    <row r="19" spans="1:20">
      <c r="A19" s="299" t="s">
        <v>17</v>
      </c>
      <c r="B19" s="303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5"/>
    </row>
    <row r="20" spans="1:20">
      <c r="A20" s="299" t="s">
        <v>18</v>
      </c>
      <c r="B20" s="306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8"/>
    </row>
    <row r="22" spans="1:20">
      <c r="H22" s="297" t="s">
        <v>175</v>
      </c>
    </row>
    <row r="23" spans="1:20">
      <c r="H23" s="275"/>
      <c r="I23" s="275"/>
      <c r="J23" s="275"/>
    </row>
  </sheetData>
  <mergeCells count="1">
    <mergeCell ref="H23:J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Y39"/>
  <sheetViews>
    <sheetView topLeftCell="K9" workbookViewId="0">
      <selection activeCell="Y17" sqref="Y17"/>
    </sheetView>
  </sheetViews>
  <sheetFormatPr defaultRowHeight="15"/>
  <sheetData>
    <row r="3" spans="1:25">
      <c r="A3" s="229" t="s">
        <v>0</v>
      </c>
      <c r="B3" s="228"/>
      <c r="C3" s="228"/>
      <c r="D3" s="229" t="s">
        <v>1</v>
      </c>
      <c r="E3" s="228"/>
      <c r="F3" s="228"/>
      <c r="G3" s="228"/>
      <c r="H3" s="228"/>
      <c r="I3" s="228"/>
      <c r="J3" s="228"/>
      <c r="K3" s="229" t="s">
        <v>143</v>
      </c>
      <c r="L3" s="228"/>
      <c r="M3" s="228"/>
    </row>
    <row r="4" spans="1:25">
      <c r="A4" s="229" t="s">
        <v>3</v>
      </c>
      <c r="B4" s="228"/>
      <c r="C4" s="228"/>
      <c r="D4" s="228"/>
      <c r="E4" s="228"/>
      <c r="F4" s="228"/>
      <c r="G4" s="228"/>
      <c r="H4" s="228"/>
      <c r="I4" s="229" t="s">
        <v>144</v>
      </c>
      <c r="J4" s="228"/>
      <c r="K4" s="229" t="s">
        <v>145</v>
      </c>
      <c r="L4" s="228"/>
      <c r="M4" s="228"/>
    </row>
    <row r="5" spans="1:25">
      <c r="A5" s="229" t="s">
        <v>146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</row>
    <row r="6" spans="1:25">
      <c r="A6" s="229" t="s">
        <v>69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</row>
    <row r="7" spans="1:25">
      <c r="A7" s="229" t="s">
        <v>147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</row>
    <row r="8" spans="1:25">
      <c r="A8" s="229" t="s">
        <v>9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</row>
    <row r="11" spans="1:25" ht="15.75" thickBot="1"/>
    <row r="12" spans="1:25">
      <c r="A12" s="228"/>
      <c r="B12" s="228" t="s">
        <v>10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O12" s="228"/>
      <c r="P12" s="249" t="s">
        <v>19</v>
      </c>
      <c r="Q12" s="32"/>
      <c r="R12" s="32"/>
      <c r="S12" s="32"/>
      <c r="T12" s="32"/>
      <c r="U12" s="32" t="s">
        <v>20</v>
      </c>
      <c r="V12" s="32"/>
      <c r="W12" s="32"/>
      <c r="X12" s="32"/>
      <c r="Y12" s="250"/>
    </row>
    <row r="13" spans="1:25" ht="15.75" thickBot="1">
      <c r="A13" s="228"/>
      <c r="B13" s="230">
        <v>1</v>
      </c>
      <c r="C13" s="230">
        <v>2</v>
      </c>
      <c r="D13" s="230">
        <v>3</v>
      </c>
      <c r="E13" s="230">
        <v>4</v>
      </c>
      <c r="F13" s="230">
        <v>5</v>
      </c>
      <c r="G13" s="230">
        <v>6</v>
      </c>
      <c r="H13" s="230">
        <v>7</v>
      </c>
      <c r="I13" s="230">
        <v>8</v>
      </c>
      <c r="J13" s="230">
        <v>9</v>
      </c>
      <c r="K13" s="230">
        <v>10</v>
      </c>
      <c r="L13" s="230">
        <v>11</v>
      </c>
      <c r="M13" s="230">
        <v>12</v>
      </c>
      <c r="O13" s="228"/>
      <c r="P13" s="145" t="s">
        <v>34</v>
      </c>
      <c r="Q13" s="112" t="s">
        <v>35</v>
      </c>
      <c r="R13" s="112" t="s">
        <v>142</v>
      </c>
      <c r="S13" s="112" t="s">
        <v>36</v>
      </c>
      <c r="T13" s="112" t="s">
        <v>37</v>
      </c>
      <c r="U13" s="112" t="s">
        <v>34</v>
      </c>
      <c r="V13" s="112" t="s">
        <v>35</v>
      </c>
      <c r="W13" s="112" t="s">
        <v>142</v>
      </c>
      <c r="X13" s="112" t="s">
        <v>36</v>
      </c>
      <c r="Y13" s="147" t="s">
        <v>37</v>
      </c>
    </row>
    <row r="14" spans="1:25">
      <c r="A14" s="230" t="s">
        <v>11</v>
      </c>
      <c r="B14" s="231">
        <v>319</v>
      </c>
      <c r="C14" s="232">
        <v>475</v>
      </c>
      <c r="D14" s="232">
        <v>1810</v>
      </c>
      <c r="E14" s="232">
        <v>225</v>
      </c>
      <c r="F14" s="232">
        <v>243</v>
      </c>
      <c r="G14" s="232">
        <v>259</v>
      </c>
      <c r="H14" s="232">
        <v>239</v>
      </c>
      <c r="I14" s="232">
        <v>257</v>
      </c>
      <c r="J14" s="232">
        <v>188</v>
      </c>
      <c r="K14" s="232">
        <v>747</v>
      </c>
      <c r="L14" s="232">
        <v>451</v>
      </c>
      <c r="M14" s="233">
        <v>261</v>
      </c>
      <c r="O14" s="28" t="s">
        <v>148</v>
      </c>
      <c r="P14" s="116">
        <v>319</v>
      </c>
      <c r="Q14" s="121">
        <v>475</v>
      </c>
      <c r="R14" s="117">
        <v>1810</v>
      </c>
      <c r="S14" s="48">
        <f>AVERAGE(P14:Q14)</f>
        <v>397</v>
      </c>
      <c r="T14" s="52">
        <f>S14/$S$29</f>
        <v>1.1364503816793894</v>
      </c>
      <c r="U14" s="148">
        <v>225</v>
      </c>
      <c r="V14" s="121">
        <v>243</v>
      </c>
      <c r="W14" s="121">
        <v>259</v>
      </c>
      <c r="X14" s="48">
        <f>AVERAGE(U14:W14)</f>
        <v>242.33333333333334</v>
      </c>
      <c r="Y14" s="52">
        <f>X14/$S$29</f>
        <v>0.69370229007633599</v>
      </c>
    </row>
    <row r="15" spans="1:25">
      <c r="A15" s="230" t="s">
        <v>12</v>
      </c>
      <c r="B15" s="234">
        <v>31625</v>
      </c>
      <c r="C15" s="235">
        <v>26784</v>
      </c>
      <c r="D15" s="235">
        <v>27539</v>
      </c>
      <c r="E15" s="235">
        <v>7972</v>
      </c>
      <c r="F15" s="235">
        <v>7556</v>
      </c>
      <c r="G15" s="235">
        <v>7668</v>
      </c>
      <c r="H15" s="235">
        <v>6031</v>
      </c>
      <c r="I15" s="235">
        <v>5770</v>
      </c>
      <c r="J15" s="235">
        <v>4353</v>
      </c>
      <c r="K15" s="235">
        <v>2574</v>
      </c>
      <c r="L15" s="235">
        <v>5008</v>
      </c>
      <c r="M15" s="236">
        <v>2081</v>
      </c>
      <c r="O15" s="28" t="s">
        <v>150</v>
      </c>
      <c r="P15" s="244">
        <v>31625</v>
      </c>
      <c r="Q15" s="29">
        <v>26784</v>
      </c>
      <c r="R15" s="29">
        <v>27539</v>
      </c>
      <c r="S15" s="43">
        <f>AVERAGE(P15:R15)</f>
        <v>28649.333333333332</v>
      </c>
      <c r="T15" s="45">
        <f t="shared" ref="T15:T28" si="0">S15/$S$29</f>
        <v>82.011450381679396</v>
      </c>
      <c r="U15" s="149">
        <v>7972</v>
      </c>
      <c r="V15" s="29">
        <v>7556</v>
      </c>
      <c r="W15" s="29">
        <v>7668</v>
      </c>
      <c r="X15" s="43">
        <f t="shared" ref="X15:X28" si="1">AVERAGE(U15:W15)</f>
        <v>7732</v>
      </c>
      <c r="Y15" s="45">
        <f t="shared" ref="Y15:Y28" si="2">X15/$S$29</f>
        <v>22.133587786259543</v>
      </c>
    </row>
    <row r="16" spans="1:25">
      <c r="A16" s="230" t="s">
        <v>13</v>
      </c>
      <c r="B16" s="234">
        <v>4005</v>
      </c>
      <c r="C16" s="235">
        <v>4332</v>
      </c>
      <c r="D16" s="235">
        <v>5456</v>
      </c>
      <c r="E16" s="235">
        <v>679</v>
      </c>
      <c r="F16" s="235">
        <v>756</v>
      </c>
      <c r="G16" s="235">
        <v>597</v>
      </c>
      <c r="H16" s="235">
        <v>11941</v>
      </c>
      <c r="I16" s="235">
        <v>15580</v>
      </c>
      <c r="J16" s="235">
        <v>16921</v>
      </c>
      <c r="K16" s="235">
        <v>825</v>
      </c>
      <c r="L16" s="235">
        <v>2924</v>
      </c>
      <c r="M16" s="236">
        <v>1061</v>
      </c>
      <c r="O16" s="28" t="s">
        <v>152</v>
      </c>
      <c r="P16" s="244">
        <v>4005</v>
      </c>
      <c r="Q16" s="29">
        <v>4332</v>
      </c>
      <c r="R16" s="29">
        <v>5456</v>
      </c>
      <c r="S16" s="43">
        <f t="shared" ref="S16:S30" si="3">AVERAGE(P16:R16)</f>
        <v>4597.666666666667</v>
      </c>
      <c r="T16" s="45">
        <f t="shared" si="0"/>
        <v>13.161259541984734</v>
      </c>
      <c r="U16" s="149">
        <v>679</v>
      </c>
      <c r="V16" s="29">
        <v>756</v>
      </c>
      <c r="W16" s="29">
        <v>597</v>
      </c>
      <c r="X16" s="43">
        <f t="shared" si="1"/>
        <v>677.33333333333337</v>
      </c>
      <c r="Y16" s="45">
        <f t="shared" si="2"/>
        <v>1.9389312977099238</v>
      </c>
    </row>
    <row r="17" spans="1:25">
      <c r="A17" s="230" t="s">
        <v>14</v>
      </c>
      <c r="B17" s="234">
        <v>27624</v>
      </c>
      <c r="C17" s="235">
        <v>26637</v>
      </c>
      <c r="D17" s="235">
        <v>32724</v>
      </c>
      <c r="E17" s="235">
        <v>18677</v>
      </c>
      <c r="F17" s="235">
        <v>15935</v>
      </c>
      <c r="G17" s="235">
        <v>18150</v>
      </c>
      <c r="H17" s="235">
        <v>11292</v>
      </c>
      <c r="I17" s="235">
        <v>8838</v>
      </c>
      <c r="J17" s="235">
        <v>9239</v>
      </c>
      <c r="K17" s="235">
        <v>3562</v>
      </c>
      <c r="L17" s="235">
        <v>3338</v>
      </c>
      <c r="M17" s="236">
        <v>3521</v>
      </c>
      <c r="O17" s="28" t="s">
        <v>154</v>
      </c>
      <c r="P17" s="244">
        <v>27624</v>
      </c>
      <c r="Q17" s="29">
        <v>26637</v>
      </c>
      <c r="R17" s="29">
        <v>32724</v>
      </c>
      <c r="S17" s="43">
        <f t="shared" si="3"/>
        <v>28995</v>
      </c>
      <c r="T17" s="45">
        <f t="shared" si="0"/>
        <v>83.000954198473281</v>
      </c>
      <c r="U17" s="149">
        <v>18677</v>
      </c>
      <c r="V17" s="29">
        <v>15935</v>
      </c>
      <c r="W17" s="29">
        <v>18150</v>
      </c>
      <c r="X17" s="43">
        <f t="shared" si="1"/>
        <v>17587.333333333332</v>
      </c>
      <c r="Y17" s="45">
        <f t="shared" si="2"/>
        <v>50.345419847328245</v>
      </c>
    </row>
    <row r="18" spans="1:25">
      <c r="A18" s="230" t="s">
        <v>15</v>
      </c>
      <c r="B18" s="234">
        <v>13199</v>
      </c>
      <c r="C18" s="235">
        <v>11232</v>
      </c>
      <c r="D18" s="235">
        <v>15438</v>
      </c>
      <c r="E18" s="235">
        <v>6682</v>
      </c>
      <c r="F18" s="235">
        <v>5926</v>
      </c>
      <c r="G18" s="235">
        <v>7246</v>
      </c>
      <c r="H18" s="235">
        <v>286</v>
      </c>
      <c r="I18" s="235">
        <v>720</v>
      </c>
      <c r="J18" s="235">
        <v>388</v>
      </c>
      <c r="K18" s="235">
        <v>833</v>
      </c>
      <c r="L18" s="235">
        <v>282</v>
      </c>
      <c r="M18" s="236">
        <v>232</v>
      </c>
      <c r="O18" s="28" t="s">
        <v>156</v>
      </c>
      <c r="P18" s="244">
        <v>13199</v>
      </c>
      <c r="Q18" s="29">
        <v>11232</v>
      </c>
      <c r="R18" s="29">
        <v>15438</v>
      </c>
      <c r="S18" s="43">
        <f t="shared" si="3"/>
        <v>13289.666666666666</v>
      </c>
      <c r="T18" s="45">
        <f t="shared" si="0"/>
        <v>38.042938931297712</v>
      </c>
      <c r="U18" s="149">
        <v>6682</v>
      </c>
      <c r="V18" s="29">
        <v>5926</v>
      </c>
      <c r="W18" s="29">
        <v>7246</v>
      </c>
      <c r="X18" s="43">
        <f t="shared" si="1"/>
        <v>6618</v>
      </c>
      <c r="Y18" s="45">
        <f t="shared" si="2"/>
        <v>18.944656488549619</v>
      </c>
    </row>
    <row r="19" spans="1:25">
      <c r="A19" s="230" t="s">
        <v>16</v>
      </c>
      <c r="B19" s="234">
        <v>263</v>
      </c>
      <c r="C19" s="235">
        <v>404</v>
      </c>
      <c r="D19" s="235">
        <v>359</v>
      </c>
      <c r="E19" s="235">
        <v>288</v>
      </c>
      <c r="F19" s="235">
        <v>242</v>
      </c>
      <c r="G19" s="235">
        <v>274</v>
      </c>
      <c r="H19" s="235">
        <v>399</v>
      </c>
      <c r="I19" s="235">
        <v>457</v>
      </c>
      <c r="J19" s="235">
        <v>387</v>
      </c>
      <c r="K19" s="235">
        <v>222</v>
      </c>
      <c r="L19" s="235">
        <v>270</v>
      </c>
      <c r="M19" s="236">
        <v>249</v>
      </c>
      <c r="O19" s="28" t="s">
        <v>158</v>
      </c>
      <c r="P19" s="244">
        <v>263</v>
      </c>
      <c r="Q19" s="29">
        <v>404</v>
      </c>
      <c r="R19" s="29">
        <v>359</v>
      </c>
      <c r="S19" s="43">
        <f t="shared" si="3"/>
        <v>342</v>
      </c>
      <c r="T19" s="45">
        <f t="shared" si="0"/>
        <v>0.97900763358778631</v>
      </c>
      <c r="U19" s="149">
        <v>288</v>
      </c>
      <c r="V19" s="29">
        <v>242</v>
      </c>
      <c r="W19" s="29">
        <v>274</v>
      </c>
      <c r="X19" s="43">
        <f t="shared" si="1"/>
        <v>268</v>
      </c>
      <c r="Y19" s="45">
        <f t="shared" si="2"/>
        <v>0.76717557251908397</v>
      </c>
    </row>
    <row r="20" spans="1:25">
      <c r="A20" s="230" t="s">
        <v>17</v>
      </c>
      <c r="B20" s="234">
        <v>555</v>
      </c>
      <c r="C20" s="235">
        <v>881</v>
      </c>
      <c r="D20" s="235">
        <v>283</v>
      </c>
      <c r="E20" s="235">
        <v>256</v>
      </c>
      <c r="F20" s="235">
        <v>544</v>
      </c>
      <c r="G20" s="235">
        <v>448</v>
      </c>
      <c r="H20" s="235">
        <v>397</v>
      </c>
      <c r="I20" s="235">
        <v>563</v>
      </c>
      <c r="J20" s="235">
        <v>441</v>
      </c>
      <c r="K20" s="235">
        <v>458</v>
      </c>
      <c r="L20" s="235">
        <v>408</v>
      </c>
      <c r="M20" s="236">
        <v>291</v>
      </c>
      <c r="O20" s="28" t="s">
        <v>160</v>
      </c>
      <c r="P20" s="244">
        <v>555</v>
      </c>
      <c r="Q20" s="29">
        <v>881</v>
      </c>
      <c r="R20" s="29">
        <v>283</v>
      </c>
      <c r="S20" s="43">
        <f t="shared" si="3"/>
        <v>573</v>
      </c>
      <c r="T20" s="45">
        <f t="shared" si="0"/>
        <v>1.6402671755725191</v>
      </c>
      <c r="U20" s="149">
        <v>256</v>
      </c>
      <c r="V20" s="29">
        <v>544</v>
      </c>
      <c r="W20" s="29">
        <v>448</v>
      </c>
      <c r="X20" s="43">
        <f t="shared" si="1"/>
        <v>416</v>
      </c>
      <c r="Y20" s="45">
        <f t="shared" si="2"/>
        <v>1.1908396946564885</v>
      </c>
    </row>
    <row r="21" spans="1:25">
      <c r="A21" s="230" t="s">
        <v>18</v>
      </c>
      <c r="B21" s="237">
        <v>2249</v>
      </c>
      <c r="C21" s="238">
        <v>1215</v>
      </c>
      <c r="D21" s="238">
        <v>1751</v>
      </c>
      <c r="E21" s="238">
        <v>212</v>
      </c>
      <c r="F21" s="238">
        <v>309</v>
      </c>
      <c r="G21" s="238">
        <v>269</v>
      </c>
      <c r="H21" s="238">
        <v>223</v>
      </c>
      <c r="I21" s="238">
        <v>267</v>
      </c>
      <c r="J21" s="238">
        <v>558</v>
      </c>
      <c r="K21" s="238">
        <v>231</v>
      </c>
      <c r="L21" s="238">
        <v>232</v>
      </c>
      <c r="M21" s="239">
        <v>227</v>
      </c>
      <c r="O21" s="28" t="s">
        <v>162</v>
      </c>
      <c r="P21" s="244">
        <v>2249</v>
      </c>
      <c r="Q21" s="29">
        <v>1215</v>
      </c>
      <c r="R21" s="29">
        <v>1751</v>
      </c>
      <c r="S21" s="43">
        <f t="shared" si="3"/>
        <v>1738.3333333333333</v>
      </c>
      <c r="T21" s="45">
        <f t="shared" si="0"/>
        <v>4.9761450381679388</v>
      </c>
      <c r="U21" s="149">
        <v>212</v>
      </c>
      <c r="V21" s="29">
        <v>309</v>
      </c>
      <c r="W21" s="29">
        <v>269</v>
      </c>
      <c r="X21" s="43">
        <f t="shared" si="1"/>
        <v>263.33333333333331</v>
      </c>
      <c r="Y21" s="45">
        <f t="shared" si="2"/>
        <v>0.75381679389312972</v>
      </c>
    </row>
    <row r="22" spans="1:25">
      <c r="O22" s="28" t="s">
        <v>149</v>
      </c>
      <c r="P22" s="244">
        <v>239</v>
      </c>
      <c r="Q22" s="29">
        <v>257</v>
      </c>
      <c r="R22" s="29">
        <v>188</v>
      </c>
      <c r="S22" s="43">
        <f t="shared" si="3"/>
        <v>228</v>
      </c>
      <c r="T22" s="45">
        <f t="shared" si="0"/>
        <v>0.65267175572519087</v>
      </c>
      <c r="U22" s="149">
        <v>747</v>
      </c>
      <c r="V22" s="29">
        <v>451</v>
      </c>
      <c r="W22" s="29">
        <v>261</v>
      </c>
      <c r="X22" s="43">
        <f t="shared" si="1"/>
        <v>486.33333333333331</v>
      </c>
      <c r="Y22" s="45">
        <f t="shared" si="2"/>
        <v>1.3921755725190841</v>
      </c>
    </row>
    <row r="23" spans="1:25">
      <c r="A23" s="228"/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O23" s="28" t="s">
        <v>151</v>
      </c>
      <c r="P23" s="244">
        <v>6031</v>
      </c>
      <c r="Q23" s="29">
        <v>5770</v>
      </c>
      <c r="R23" s="29">
        <v>4353</v>
      </c>
      <c r="S23" s="43">
        <f t="shared" si="3"/>
        <v>5384.666666666667</v>
      </c>
      <c r="T23" s="45">
        <f t="shared" si="0"/>
        <v>15.414122137404583</v>
      </c>
      <c r="U23" s="149">
        <v>2574</v>
      </c>
      <c r="V23" s="29">
        <v>5008</v>
      </c>
      <c r="W23" s="29">
        <v>2081</v>
      </c>
      <c r="X23" s="43">
        <f t="shared" si="1"/>
        <v>3221</v>
      </c>
      <c r="Y23" s="45">
        <f t="shared" si="2"/>
        <v>9.2204198473282446</v>
      </c>
    </row>
    <row r="24" spans="1:25" ht="15.75" thickBot="1">
      <c r="A24" s="228"/>
      <c r="B24" s="230">
        <v>1</v>
      </c>
      <c r="C24" s="230">
        <v>2</v>
      </c>
      <c r="D24" s="230">
        <v>3</v>
      </c>
      <c r="E24" s="230">
        <v>4</v>
      </c>
      <c r="F24" s="230">
        <v>5</v>
      </c>
      <c r="G24" s="230">
        <v>6</v>
      </c>
      <c r="H24" s="230">
        <v>7</v>
      </c>
      <c r="I24" s="230">
        <v>8</v>
      </c>
      <c r="J24" s="230">
        <v>9</v>
      </c>
      <c r="K24" s="230">
        <v>10</v>
      </c>
      <c r="L24" s="230">
        <v>11</v>
      </c>
      <c r="M24" s="230">
        <v>12</v>
      </c>
      <c r="O24" s="28" t="s">
        <v>153</v>
      </c>
      <c r="P24" s="244">
        <v>11941</v>
      </c>
      <c r="Q24" s="29">
        <v>15580</v>
      </c>
      <c r="R24" s="29">
        <v>16921</v>
      </c>
      <c r="S24" s="43">
        <f t="shared" si="3"/>
        <v>14814</v>
      </c>
      <c r="T24" s="45">
        <f t="shared" si="0"/>
        <v>42.406488549618324</v>
      </c>
      <c r="U24" s="149">
        <v>825</v>
      </c>
      <c r="V24" s="29">
        <v>2924</v>
      </c>
      <c r="W24" s="29">
        <v>1061</v>
      </c>
      <c r="X24" s="43">
        <f t="shared" si="1"/>
        <v>1603.3333333333333</v>
      </c>
      <c r="Y24" s="45">
        <f t="shared" si="2"/>
        <v>4.5896946564885495</v>
      </c>
    </row>
    <row r="25" spans="1:25">
      <c r="A25" s="230" t="s">
        <v>11</v>
      </c>
      <c r="B25" s="272" t="s">
        <v>148</v>
      </c>
      <c r="C25" s="273"/>
      <c r="D25" s="273"/>
      <c r="E25" s="273"/>
      <c r="F25" s="273"/>
      <c r="G25" s="273"/>
      <c r="H25" s="273" t="s">
        <v>149</v>
      </c>
      <c r="I25" s="273"/>
      <c r="J25" s="273"/>
      <c r="K25" s="273"/>
      <c r="L25" s="273"/>
      <c r="M25" s="290"/>
      <c r="O25" s="28" t="s">
        <v>155</v>
      </c>
      <c r="P25" s="244">
        <v>11292</v>
      </c>
      <c r="Q25" s="29">
        <v>8838</v>
      </c>
      <c r="R25" s="29">
        <v>9239</v>
      </c>
      <c r="S25" s="43">
        <f t="shared" si="3"/>
        <v>9789.6666666666661</v>
      </c>
      <c r="T25" s="45">
        <f t="shared" si="0"/>
        <v>28.023854961832061</v>
      </c>
      <c r="U25" s="149">
        <v>3562</v>
      </c>
      <c r="V25" s="29">
        <v>3338</v>
      </c>
      <c r="W25" s="29">
        <v>3521</v>
      </c>
      <c r="X25" s="43">
        <f t="shared" si="1"/>
        <v>3473.6666666666665</v>
      </c>
      <c r="Y25" s="45">
        <f t="shared" si="2"/>
        <v>9.9437022900763363</v>
      </c>
    </row>
    <row r="26" spans="1:25">
      <c r="A26" s="230" t="s">
        <v>12</v>
      </c>
      <c r="B26" s="268" t="s">
        <v>150</v>
      </c>
      <c r="C26" s="269"/>
      <c r="D26" s="269"/>
      <c r="E26" s="269"/>
      <c r="F26" s="269"/>
      <c r="G26" s="269"/>
      <c r="H26" s="269" t="s">
        <v>151</v>
      </c>
      <c r="I26" s="269"/>
      <c r="J26" s="269"/>
      <c r="K26" s="269"/>
      <c r="L26" s="269"/>
      <c r="M26" s="279"/>
      <c r="O26" s="28" t="s">
        <v>157</v>
      </c>
      <c r="P26" s="244">
        <v>286</v>
      </c>
      <c r="Q26" s="29">
        <v>720</v>
      </c>
      <c r="R26" s="29">
        <v>388</v>
      </c>
      <c r="S26" s="43">
        <f t="shared" si="3"/>
        <v>464.66666666666669</v>
      </c>
      <c r="T26" s="45">
        <f t="shared" si="0"/>
        <v>1.3301526717557253</v>
      </c>
      <c r="U26" s="149">
        <v>833</v>
      </c>
      <c r="V26" s="29">
        <v>282</v>
      </c>
      <c r="W26" s="29">
        <v>232</v>
      </c>
      <c r="X26" s="43">
        <f t="shared" si="1"/>
        <v>449</v>
      </c>
      <c r="Y26" s="45">
        <f t="shared" si="2"/>
        <v>1.2853053435114505</v>
      </c>
    </row>
    <row r="27" spans="1:25">
      <c r="A27" s="230" t="s">
        <v>13</v>
      </c>
      <c r="B27" s="268" t="s">
        <v>152</v>
      </c>
      <c r="C27" s="269"/>
      <c r="D27" s="269"/>
      <c r="E27" s="269"/>
      <c r="F27" s="269"/>
      <c r="G27" s="269"/>
      <c r="H27" s="269" t="s">
        <v>153</v>
      </c>
      <c r="I27" s="269"/>
      <c r="J27" s="269"/>
      <c r="K27" s="269"/>
      <c r="L27" s="269"/>
      <c r="M27" s="279"/>
      <c r="O27" s="28" t="s">
        <v>159</v>
      </c>
      <c r="P27" s="244">
        <v>399</v>
      </c>
      <c r="Q27" s="29">
        <v>457</v>
      </c>
      <c r="R27" s="29">
        <v>387</v>
      </c>
      <c r="S27" s="43">
        <f t="shared" si="3"/>
        <v>414.33333333333331</v>
      </c>
      <c r="T27" s="45">
        <f t="shared" si="0"/>
        <v>1.1860687022900764</v>
      </c>
      <c r="U27" s="149">
        <v>222</v>
      </c>
      <c r="V27" s="29">
        <v>270</v>
      </c>
      <c r="W27" s="29">
        <v>249</v>
      </c>
      <c r="X27" s="43">
        <f t="shared" si="1"/>
        <v>247</v>
      </c>
      <c r="Y27" s="45">
        <f t="shared" si="2"/>
        <v>0.70706106870229013</v>
      </c>
    </row>
    <row r="28" spans="1:25" ht="15.75" thickBot="1">
      <c r="A28" s="230" t="s">
        <v>14</v>
      </c>
      <c r="B28" s="268" t="s">
        <v>154</v>
      </c>
      <c r="C28" s="269"/>
      <c r="D28" s="269"/>
      <c r="E28" s="269"/>
      <c r="F28" s="269"/>
      <c r="G28" s="269"/>
      <c r="H28" s="269" t="s">
        <v>155</v>
      </c>
      <c r="I28" s="269"/>
      <c r="J28" s="269"/>
      <c r="K28" s="269"/>
      <c r="L28" s="269"/>
      <c r="M28" s="279"/>
      <c r="O28" s="28" t="s">
        <v>161</v>
      </c>
      <c r="P28" s="245">
        <v>397</v>
      </c>
      <c r="Q28" s="31">
        <v>563</v>
      </c>
      <c r="R28" s="31">
        <v>441</v>
      </c>
      <c r="S28" s="46">
        <f t="shared" si="3"/>
        <v>467</v>
      </c>
      <c r="T28" s="54">
        <f t="shared" si="0"/>
        <v>1.3368320610687023</v>
      </c>
      <c r="U28" s="151">
        <v>458</v>
      </c>
      <c r="V28" s="31">
        <v>408</v>
      </c>
      <c r="W28" s="31">
        <v>291</v>
      </c>
      <c r="X28" s="46">
        <f t="shared" si="1"/>
        <v>385.66666666666669</v>
      </c>
      <c r="Y28" s="54">
        <f t="shared" si="2"/>
        <v>1.1040076335877864</v>
      </c>
    </row>
    <row r="29" spans="1:25">
      <c r="A29" s="230" t="s">
        <v>15</v>
      </c>
      <c r="B29" s="268" t="s">
        <v>156</v>
      </c>
      <c r="C29" s="269"/>
      <c r="D29" s="269"/>
      <c r="E29" s="269"/>
      <c r="F29" s="269"/>
      <c r="G29" s="269"/>
      <c r="H29" s="269" t="s">
        <v>157</v>
      </c>
      <c r="I29" s="269"/>
      <c r="J29" s="269"/>
      <c r="K29" s="269"/>
      <c r="L29" s="269"/>
      <c r="M29" s="279"/>
      <c r="O29" s="28" t="s">
        <v>28</v>
      </c>
      <c r="P29" s="243">
        <v>223</v>
      </c>
      <c r="Q29" s="34">
        <v>267</v>
      </c>
      <c r="R29" s="34">
        <v>558</v>
      </c>
      <c r="S29" s="42">
        <f t="shared" si="3"/>
        <v>349.33333333333331</v>
      </c>
      <c r="T29" s="120"/>
      <c r="U29" s="247"/>
      <c r="V29" s="248"/>
      <c r="W29" s="248"/>
      <c r="X29" s="248"/>
      <c r="Y29" s="248"/>
    </row>
    <row r="30" spans="1:25" ht="15.75" thickBot="1">
      <c r="A30" s="230" t="s">
        <v>16</v>
      </c>
      <c r="B30" s="268" t="s">
        <v>158</v>
      </c>
      <c r="C30" s="269"/>
      <c r="D30" s="269"/>
      <c r="E30" s="269"/>
      <c r="F30" s="269"/>
      <c r="G30" s="269"/>
      <c r="H30" s="269" t="s">
        <v>159</v>
      </c>
      <c r="I30" s="269"/>
      <c r="J30" s="269"/>
      <c r="K30" s="269"/>
      <c r="L30" s="269"/>
      <c r="M30" s="279"/>
      <c r="O30" s="28" t="s">
        <v>30</v>
      </c>
      <c r="P30" s="245">
        <v>231</v>
      </c>
      <c r="Q30" s="31">
        <v>232</v>
      </c>
      <c r="R30" s="31">
        <v>227</v>
      </c>
      <c r="S30" s="46">
        <f t="shared" si="3"/>
        <v>230</v>
      </c>
      <c r="T30" s="241"/>
      <c r="U30" s="246"/>
      <c r="V30" s="240"/>
      <c r="W30" s="240"/>
      <c r="X30" s="240"/>
      <c r="Y30" s="240"/>
    </row>
    <row r="31" spans="1:25">
      <c r="A31" s="230" t="s">
        <v>17</v>
      </c>
      <c r="B31" s="268" t="s">
        <v>160</v>
      </c>
      <c r="C31" s="269"/>
      <c r="D31" s="269"/>
      <c r="E31" s="269"/>
      <c r="F31" s="269"/>
      <c r="G31" s="269"/>
      <c r="H31" s="269" t="s">
        <v>161</v>
      </c>
      <c r="I31" s="269"/>
      <c r="J31" s="269"/>
      <c r="K31" s="269"/>
      <c r="L31" s="269"/>
      <c r="M31" s="279"/>
    </row>
    <row r="32" spans="1:25" ht="15.75" thickBot="1">
      <c r="A32" s="230" t="s">
        <v>18</v>
      </c>
      <c r="B32" s="270" t="s">
        <v>162</v>
      </c>
      <c r="C32" s="271"/>
      <c r="D32" s="271"/>
      <c r="E32" s="271"/>
      <c r="F32" s="271"/>
      <c r="G32" s="271"/>
      <c r="H32" s="271" t="s">
        <v>137</v>
      </c>
      <c r="I32" s="271"/>
      <c r="J32" s="271"/>
      <c r="K32" s="271" t="s">
        <v>138</v>
      </c>
      <c r="L32" s="271"/>
      <c r="M32" s="294"/>
    </row>
    <row r="33" spans="2:13" ht="15.75" thickBot="1"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</row>
    <row r="34" spans="2:13" ht="15.75" thickBot="1">
      <c r="B34" s="288" t="s">
        <v>19</v>
      </c>
      <c r="C34" s="295"/>
      <c r="D34" s="295"/>
      <c r="E34" s="296" t="s">
        <v>20</v>
      </c>
      <c r="F34" s="295"/>
      <c r="G34" s="295"/>
      <c r="H34" s="296" t="s">
        <v>19</v>
      </c>
      <c r="I34" s="295"/>
      <c r="J34" s="295"/>
      <c r="K34" s="296" t="s">
        <v>20</v>
      </c>
      <c r="L34" s="295"/>
      <c r="M34" s="289"/>
    </row>
    <row r="37" spans="2:13">
      <c r="B37" s="228" t="s">
        <v>163</v>
      </c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</row>
    <row r="39" spans="2:13">
      <c r="B39" s="228" t="s">
        <v>164</v>
      </c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</row>
  </sheetData>
  <mergeCells count="21">
    <mergeCell ref="B34:D34"/>
    <mergeCell ref="E34:G34"/>
    <mergeCell ref="H34:J34"/>
    <mergeCell ref="K34:M34"/>
    <mergeCell ref="B25:G25"/>
    <mergeCell ref="H25:M25"/>
    <mergeCell ref="B26:G26"/>
    <mergeCell ref="H26:M26"/>
    <mergeCell ref="B27:G27"/>
    <mergeCell ref="H27:M27"/>
    <mergeCell ref="B28:G28"/>
    <mergeCell ref="H28:M28"/>
    <mergeCell ref="B32:G32"/>
    <mergeCell ref="H32:J32"/>
    <mergeCell ref="K32:M32"/>
    <mergeCell ref="B29:G29"/>
    <mergeCell ref="H29:M29"/>
    <mergeCell ref="B30:G30"/>
    <mergeCell ref="H30:M30"/>
    <mergeCell ref="B31:G31"/>
    <mergeCell ref="H31:M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CRD 401-411</vt:lpstr>
      <vt:lpstr>409-417</vt:lpstr>
      <vt:lpstr>CRD 418-426</vt:lpstr>
      <vt:lpstr>CRD 427-448</vt:lpstr>
      <vt:lpstr>CRD 443-450</vt:lpstr>
      <vt:lpstr>CRD 451-469</vt:lpstr>
      <vt:lpstr>CRD470-482</vt:lpstr>
      <vt:lpstr>CRD486_batch-2</vt:lpstr>
      <vt:lpstr>CRD483-497</vt:lpstr>
      <vt:lpstr>CRD 449 &amp; 450</vt:lpstr>
    </vt:vector>
  </TitlesOfParts>
  <Company>Vertex Pharma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EquipmentUsers</dc:creator>
  <cp:lastModifiedBy>equipmentusers</cp:lastModifiedBy>
  <dcterms:created xsi:type="dcterms:W3CDTF">2012-03-09T06:13:05Z</dcterms:created>
  <dcterms:modified xsi:type="dcterms:W3CDTF">2012-04-16T13:22:36Z</dcterms:modified>
</cp:coreProperties>
</file>