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45" windowWidth="15480" windowHeight="8130" firstSheet="6" activeTab="6"/>
  </bookViews>
  <sheets>
    <sheet name="CRD601-620_pH-4" sheetId="1" r:id="rId1"/>
    <sheet name="CRD601-620_pH-7.4" sheetId="2" r:id="rId2"/>
    <sheet name="CRD621-650_pH-4" sheetId="3" r:id="rId3"/>
    <sheet name="CRD621-650_pH-7.4" sheetId="4" r:id="rId4"/>
    <sheet name="CRD651-658_pH-4" sheetId="5" r:id="rId5"/>
    <sheet name="CRD651-658_pH-7.4" sheetId="6" r:id="rId6"/>
    <sheet name="Sheet2" sheetId="8" r:id="rId7"/>
    <sheet name="Sheet1" sheetId="7" r:id="rId8"/>
    <sheet name="CRD659-675_pH-4.0" sheetId="9" r:id="rId9"/>
    <sheet name="CRD659-675_pH-7.4" sheetId="10" r:id="rId10"/>
    <sheet name="Sheet3" sheetId="11" r:id="rId11"/>
  </sheets>
  <calcPr calcId="144525"/>
</workbook>
</file>

<file path=xl/calcChain.xml><?xml version="1.0" encoding="utf-8"?>
<calcChain xmlns="http://schemas.openxmlformats.org/spreadsheetml/2006/main">
  <c r="K41" i="10"/>
  <c r="K41" i="9"/>
  <c r="K39" i="10"/>
  <c r="K39" i="9"/>
  <c r="K38" i="4"/>
  <c r="K38" i="3"/>
  <c r="K27" i="8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26"/>
  <c r="K28" i="1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27"/>
  <c r="K26"/>
  <c r="G42" i="10"/>
  <c r="H42" s="1"/>
  <c r="F42"/>
  <c r="G30"/>
  <c r="F30"/>
  <c r="G44"/>
  <c r="F44"/>
  <c r="G43"/>
  <c r="F43"/>
  <c r="I43" s="1"/>
  <c r="I42"/>
  <c r="G41"/>
  <c r="F41"/>
  <c r="I41" s="1"/>
  <c r="G40"/>
  <c r="F40"/>
  <c r="I40" s="1"/>
  <c r="G39"/>
  <c r="F39"/>
  <c r="I39" s="1"/>
  <c r="G38"/>
  <c r="F38"/>
  <c r="I38" s="1"/>
  <c r="G37"/>
  <c r="F37"/>
  <c r="I37" s="1"/>
  <c r="G36"/>
  <c r="F36"/>
  <c r="I36" s="1"/>
  <c r="G35"/>
  <c r="F35"/>
  <c r="I35" s="1"/>
  <c r="G34"/>
  <c r="F34"/>
  <c r="I34" s="1"/>
  <c r="G33"/>
  <c r="F33"/>
  <c r="I33" s="1"/>
  <c r="G32"/>
  <c r="F32"/>
  <c r="I32" s="1"/>
  <c r="G31"/>
  <c r="F31"/>
  <c r="I31" s="1"/>
  <c r="I30"/>
  <c r="G29"/>
  <c r="F29"/>
  <c r="I29" s="1"/>
  <c r="G28"/>
  <c r="F28"/>
  <c r="I28" s="1"/>
  <c r="G27"/>
  <c r="F27"/>
  <c r="I27" s="1"/>
  <c r="G26"/>
  <c r="F26"/>
  <c r="I26" s="1"/>
  <c r="G30" i="9"/>
  <c r="F30"/>
  <c r="F28"/>
  <c r="I28" s="1"/>
  <c r="G28"/>
  <c r="H28" s="1"/>
  <c r="F29"/>
  <c r="I29" s="1"/>
  <c r="G29"/>
  <c r="H29"/>
  <c r="H30"/>
  <c r="F31"/>
  <c r="I31" s="1"/>
  <c r="G31"/>
  <c r="H31"/>
  <c r="F32"/>
  <c r="I32" s="1"/>
  <c r="G32"/>
  <c r="H32" s="1"/>
  <c r="F33"/>
  <c r="I33" s="1"/>
  <c r="G33"/>
  <c r="H33"/>
  <c r="F34"/>
  <c r="I34" s="1"/>
  <c r="G34"/>
  <c r="H34" s="1"/>
  <c r="F35"/>
  <c r="I35" s="1"/>
  <c r="G35"/>
  <c r="H35"/>
  <c r="F36"/>
  <c r="I36" s="1"/>
  <c r="G36"/>
  <c r="H36" s="1"/>
  <c r="F37"/>
  <c r="I37" s="1"/>
  <c r="G37"/>
  <c r="H37"/>
  <c r="F38"/>
  <c r="I38" s="1"/>
  <c r="G38"/>
  <c r="H38" s="1"/>
  <c r="F39"/>
  <c r="I39" s="1"/>
  <c r="G39"/>
  <c r="H39"/>
  <c r="F40"/>
  <c r="I40" s="1"/>
  <c r="G40"/>
  <c r="H40" s="1"/>
  <c r="F41"/>
  <c r="I41" s="1"/>
  <c r="G41"/>
  <c r="H41"/>
  <c r="F42"/>
  <c r="I42" s="1"/>
  <c r="G42"/>
  <c r="H42" s="1"/>
  <c r="F43"/>
  <c r="I30" s="1"/>
  <c r="G43"/>
  <c r="H43"/>
  <c r="F44"/>
  <c r="I44" s="1"/>
  <c r="G44"/>
  <c r="H44" s="1"/>
  <c r="F26"/>
  <c r="I26" s="1"/>
  <c r="G27"/>
  <c r="F27"/>
  <c r="I27" s="1"/>
  <c r="G26"/>
  <c r="F46" i="8"/>
  <c r="F33"/>
  <c r="F34"/>
  <c r="F35"/>
  <c r="F36"/>
  <c r="F37"/>
  <c r="F38"/>
  <c r="F39"/>
  <c r="F40"/>
  <c r="F41"/>
  <c r="F42"/>
  <c r="F43"/>
  <c r="F44"/>
  <c r="F31"/>
  <c r="F30"/>
  <c r="F29"/>
  <c r="F28"/>
  <c r="F27"/>
  <c r="F26"/>
  <c r="F47"/>
  <c r="G47"/>
  <c r="H47" s="1"/>
  <c r="G48"/>
  <c r="F48"/>
  <c r="I27"/>
  <c r="G46"/>
  <c r="G45"/>
  <c r="F45"/>
  <c r="G44"/>
  <c r="G43"/>
  <c r="G42"/>
  <c r="G41"/>
  <c r="G40"/>
  <c r="G39"/>
  <c r="G38"/>
  <c r="G37"/>
  <c r="G36"/>
  <c r="G35"/>
  <c r="G34"/>
  <c r="G33"/>
  <c r="G32"/>
  <c r="F32"/>
  <c r="G31"/>
  <c r="G30"/>
  <c r="G29"/>
  <c r="G28"/>
  <c r="G27"/>
  <c r="G26"/>
  <c r="G53" i="4"/>
  <c r="F53"/>
  <c r="L21" i="7" s="1"/>
  <c r="G36" i="6"/>
  <c r="F36"/>
  <c r="G35"/>
  <c r="F35"/>
  <c r="I35" s="1"/>
  <c r="G34"/>
  <c r="F34"/>
  <c r="I34" s="1"/>
  <c r="G33"/>
  <c r="F33"/>
  <c r="G32"/>
  <c r="F32"/>
  <c r="G31"/>
  <c r="F31"/>
  <c r="G30"/>
  <c r="F30"/>
  <c r="G29"/>
  <c r="F29"/>
  <c r="G28"/>
  <c r="F28"/>
  <c r="G27"/>
  <c r="F27"/>
  <c r="G26"/>
  <c r="F26"/>
  <c r="G36" i="5"/>
  <c r="F36"/>
  <c r="F27"/>
  <c r="I25" i="7" s="1"/>
  <c r="G27" i="5"/>
  <c r="H27" s="1"/>
  <c r="F28"/>
  <c r="I26" i="7" s="1"/>
  <c r="G28" i="5"/>
  <c r="H28"/>
  <c r="F29"/>
  <c r="I27" i="7" s="1"/>
  <c r="G29" i="5"/>
  <c r="H29" s="1"/>
  <c r="F30"/>
  <c r="I28" i="7" s="1"/>
  <c r="G30" i="5"/>
  <c r="H30"/>
  <c r="F31"/>
  <c r="I29" i="7" s="1"/>
  <c r="G31" i="5"/>
  <c r="H31" s="1"/>
  <c r="F32"/>
  <c r="I30" i="7" s="1"/>
  <c r="G32" i="5"/>
  <c r="H32"/>
  <c r="F33"/>
  <c r="I31" i="7" s="1"/>
  <c r="G33" i="5"/>
  <c r="H33" s="1"/>
  <c r="F34"/>
  <c r="I34" s="1"/>
  <c r="G34"/>
  <c r="H34"/>
  <c r="F35"/>
  <c r="I35" s="1"/>
  <c r="G35"/>
  <c r="H35" s="1"/>
  <c r="H36"/>
  <c r="G26"/>
  <c r="F26"/>
  <c r="I24" i="7" s="1"/>
  <c r="G52" i="4"/>
  <c r="F52"/>
  <c r="L20" i="7" s="1"/>
  <c r="G36" i="4"/>
  <c r="F36"/>
  <c r="L4" i="7" s="1"/>
  <c r="G26" i="4"/>
  <c r="F26"/>
  <c r="E24" i="7" s="1"/>
  <c r="G28" i="4"/>
  <c r="G57"/>
  <c r="F57"/>
  <c r="G56"/>
  <c r="F56"/>
  <c r="I56" s="1"/>
  <c r="G55"/>
  <c r="F55"/>
  <c r="G54"/>
  <c r="F54"/>
  <c r="I53"/>
  <c r="M21" i="7" s="1"/>
  <c r="I52" i="4"/>
  <c r="M20" i="7" s="1"/>
  <c r="G51" i="4"/>
  <c r="F51"/>
  <c r="G50"/>
  <c r="F50"/>
  <c r="G49"/>
  <c r="F49"/>
  <c r="G48"/>
  <c r="F48"/>
  <c r="G47"/>
  <c r="F47"/>
  <c r="G46"/>
  <c r="F46"/>
  <c r="G45"/>
  <c r="F45"/>
  <c r="G44"/>
  <c r="F44"/>
  <c r="G43"/>
  <c r="F43"/>
  <c r="G42"/>
  <c r="F42"/>
  <c r="G41"/>
  <c r="F41"/>
  <c r="G40"/>
  <c r="F40"/>
  <c r="G39"/>
  <c r="F39"/>
  <c r="G38"/>
  <c r="F38"/>
  <c r="G37"/>
  <c r="F37"/>
  <c r="I36"/>
  <c r="M4" i="7" s="1"/>
  <c r="G35" i="4"/>
  <c r="F35"/>
  <c r="G34"/>
  <c r="F34"/>
  <c r="G33"/>
  <c r="F33"/>
  <c r="G32"/>
  <c r="F32"/>
  <c r="G31"/>
  <c r="F31"/>
  <c r="G30"/>
  <c r="F30"/>
  <c r="G29"/>
  <c r="F29"/>
  <c r="F28"/>
  <c r="G27"/>
  <c r="F27"/>
  <c r="F30" i="3"/>
  <c r="G57"/>
  <c r="H57" s="1"/>
  <c r="F57"/>
  <c r="F27"/>
  <c r="G27"/>
  <c r="H27" s="1"/>
  <c r="F28"/>
  <c r="G28"/>
  <c r="H28" s="1"/>
  <c r="F29"/>
  <c r="G29"/>
  <c r="H29" s="1"/>
  <c r="G30"/>
  <c r="H30" s="1"/>
  <c r="F31"/>
  <c r="G31"/>
  <c r="F32"/>
  <c r="G32"/>
  <c r="F33"/>
  <c r="G33"/>
  <c r="F34"/>
  <c r="G34"/>
  <c r="F35"/>
  <c r="G35"/>
  <c r="F36"/>
  <c r="G36"/>
  <c r="H36" s="1"/>
  <c r="F37"/>
  <c r="G37"/>
  <c r="H37" s="1"/>
  <c r="F38"/>
  <c r="G38"/>
  <c r="H38" s="1"/>
  <c r="F39"/>
  <c r="G39"/>
  <c r="H39" s="1"/>
  <c r="F40"/>
  <c r="G40"/>
  <c r="H40" s="1"/>
  <c r="F41"/>
  <c r="G41"/>
  <c r="H41" s="1"/>
  <c r="F42"/>
  <c r="G42"/>
  <c r="H42" s="1"/>
  <c r="F43"/>
  <c r="G43"/>
  <c r="H43" s="1"/>
  <c r="F44"/>
  <c r="G44"/>
  <c r="H44" s="1"/>
  <c r="F45"/>
  <c r="G45"/>
  <c r="H45" s="1"/>
  <c r="F46"/>
  <c r="G46"/>
  <c r="H46" s="1"/>
  <c r="F47"/>
  <c r="G47"/>
  <c r="H47" s="1"/>
  <c r="F48"/>
  <c r="G48"/>
  <c r="H48" s="1"/>
  <c r="F49"/>
  <c r="G49"/>
  <c r="H49" s="1"/>
  <c r="F50"/>
  <c r="G50"/>
  <c r="H50" s="1"/>
  <c r="F51"/>
  <c r="G51"/>
  <c r="H51" s="1"/>
  <c r="F52"/>
  <c r="G52"/>
  <c r="H52" s="1"/>
  <c r="F53"/>
  <c r="G53"/>
  <c r="H53" s="1"/>
  <c r="F54"/>
  <c r="G54"/>
  <c r="H54" s="1"/>
  <c r="F55"/>
  <c r="G55"/>
  <c r="H55" s="1"/>
  <c r="F56"/>
  <c r="I56" s="1"/>
  <c r="G56"/>
  <c r="H56" s="1"/>
  <c r="G26"/>
  <c r="F26"/>
  <c r="G49" i="2"/>
  <c r="F49"/>
  <c r="I49" s="1"/>
  <c r="G48"/>
  <c r="F48"/>
  <c r="I48" s="1"/>
  <c r="G47"/>
  <c r="F47"/>
  <c r="I47" s="1"/>
  <c r="G46"/>
  <c r="F46"/>
  <c r="I46" s="1"/>
  <c r="G45"/>
  <c r="F45"/>
  <c r="I45" s="1"/>
  <c r="G44"/>
  <c r="F44"/>
  <c r="I44" s="1"/>
  <c r="G43"/>
  <c r="F43"/>
  <c r="I43" s="1"/>
  <c r="G42"/>
  <c r="F42"/>
  <c r="I42" s="1"/>
  <c r="G41"/>
  <c r="F41"/>
  <c r="I41" s="1"/>
  <c r="G40"/>
  <c r="F40"/>
  <c r="I40" s="1"/>
  <c r="G39"/>
  <c r="F39"/>
  <c r="I39" s="1"/>
  <c r="G38"/>
  <c r="F38"/>
  <c r="I38" s="1"/>
  <c r="G37"/>
  <c r="F37"/>
  <c r="I37" s="1"/>
  <c r="G36"/>
  <c r="F36"/>
  <c r="I36" s="1"/>
  <c r="G35"/>
  <c r="F35"/>
  <c r="I35" s="1"/>
  <c r="G34"/>
  <c r="F34"/>
  <c r="I34" s="1"/>
  <c r="G33"/>
  <c r="F33"/>
  <c r="I33" s="1"/>
  <c r="G32"/>
  <c r="F32"/>
  <c r="I32" s="1"/>
  <c r="G31"/>
  <c r="F31"/>
  <c r="I31" s="1"/>
  <c r="G30"/>
  <c r="F30"/>
  <c r="I30" s="1"/>
  <c r="G29"/>
  <c r="F29"/>
  <c r="I29" s="1"/>
  <c r="G28"/>
  <c r="F28"/>
  <c r="I28" s="1"/>
  <c r="G27"/>
  <c r="H27" s="1"/>
  <c r="F27"/>
  <c r="I27" s="1"/>
  <c r="G26"/>
  <c r="F26"/>
  <c r="I26" s="1"/>
  <c r="G49" i="1"/>
  <c r="F49"/>
  <c r="G47"/>
  <c r="F47"/>
  <c r="F27"/>
  <c r="G27"/>
  <c r="H27"/>
  <c r="F28"/>
  <c r="G28"/>
  <c r="H28" s="1"/>
  <c r="F29"/>
  <c r="G29"/>
  <c r="H29"/>
  <c r="F30"/>
  <c r="G30"/>
  <c r="H30" s="1"/>
  <c r="F31"/>
  <c r="G31"/>
  <c r="H31"/>
  <c r="F32"/>
  <c r="G32"/>
  <c r="H32" s="1"/>
  <c r="F33"/>
  <c r="G33"/>
  <c r="H33"/>
  <c r="F34"/>
  <c r="G34"/>
  <c r="H34" s="1"/>
  <c r="F35"/>
  <c r="G35"/>
  <c r="H35"/>
  <c r="F36"/>
  <c r="G36"/>
  <c r="H36" s="1"/>
  <c r="F37"/>
  <c r="G37"/>
  <c r="H37"/>
  <c r="F38"/>
  <c r="G38"/>
  <c r="H38" s="1"/>
  <c r="F39"/>
  <c r="G39"/>
  <c r="H39"/>
  <c r="F40"/>
  <c r="G40"/>
  <c r="H40" s="1"/>
  <c r="F41"/>
  <c r="G41"/>
  <c r="H41"/>
  <c r="F42"/>
  <c r="G42"/>
  <c r="H42" s="1"/>
  <c r="F43"/>
  <c r="G43"/>
  <c r="F44"/>
  <c r="G44"/>
  <c r="H44" s="1"/>
  <c r="F45"/>
  <c r="G45"/>
  <c r="H45"/>
  <c r="F46"/>
  <c r="G46"/>
  <c r="H46" s="1"/>
  <c r="H47"/>
  <c r="F48"/>
  <c r="I47" s="1"/>
  <c r="G48"/>
  <c r="H48" s="1"/>
  <c r="H49"/>
  <c r="G26"/>
  <c r="H26" s="1"/>
  <c r="F26"/>
  <c r="B3" i="7" s="1"/>
  <c r="I45" i="1" l="1"/>
  <c r="C22" i="7" s="1"/>
  <c r="B22"/>
  <c r="I43" i="1"/>
  <c r="C20" i="7" s="1"/>
  <c r="B20"/>
  <c r="I46" i="1"/>
  <c r="C23" i="7" s="1"/>
  <c r="B23"/>
  <c r="I44" i="1"/>
  <c r="C21" i="7" s="1"/>
  <c r="B21"/>
  <c r="I42" i="1"/>
  <c r="C19" i="7" s="1"/>
  <c r="B19"/>
  <c r="I40" i="1"/>
  <c r="C17" i="7" s="1"/>
  <c r="B17"/>
  <c r="I38" i="1"/>
  <c r="C15" i="7" s="1"/>
  <c r="B15"/>
  <c r="I36" i="1"/>
  <c r="C13" i="7" s="1"/>
  <c r="B13"/>
  <c r="I34" i="1"/>
  <c r="C11" i="7" s="1"/>
  <c r="B11"/>
  <c r="I32" i="1"/>
  <c r="C9" i="7" s="1"/>
  <c r="B9"/>
  <c r="I30" i="1"/>
  <c r="C7" i="7" s="1"/>
  <c r="B7"/>
  <c r="I28" i="1"/>
  <c r="C5" i="7" s="1"/>
  <c r="B5"/>
  <c r="I55" i="3"/>
  <c r="J23" i="7" s="1"/>
  <c r="I23"/>
  <c r="I22"/>
  <c r="I54" i="3"/>
  <c r="J22" i="7" s="1"/>
  <c r="I53" i="3"/>
  <c r="J21" i="7" s="1"/>
  <c r="I21"/>
  <c r="I20"/>
  <c r="I52" i="3"/>
  <c r="J20" i="7" s="1"/>
  <c r="I51" i="3"/>
  <c r="J19" i="7" s="1"/>
  <c r="I19"/>
  <c r="I18"/>
  <c r="I50" i="3"/>
  <c r="J18" i="7" s="1"/>
  <c r="I49" i="3"/>
  <c r="J17" i="7" s="1"/>
  <c r="I17"/>
  <c r="I16"/>
  <c r="I48" i="3"/>
  <c r="J16" i="7" s="1"/>
  <c r="I47" i="3"/>
  <c r="J15" i="7" s="1"/>
  <c r="I15"/>
  <c r="I14"/>
  <c r="I46" i="3"/>
  <c r="J14" i="7" s="1"/>
  <c r="I45" i="3"/>
  <c r="J13" i="7" s="1"/>
  <c r="I13"/>
  <c r="I12"/>
  <c r="I44" i="3"/>
  <c r="J12" i="7" s="1"/>
  <c r="I43" i="3"/>
  <c r="J11" i="7" s="1"/>
  <c r="I11"/>
  <c r="I10"/>
  <c r="I42" i="3"/>
  <c r="J10" i="7" s="1"/>
  <c r="I9"/>
  <c r="I41" i="3"/>
  <c r="J9" i="7" s="1"/>
  <c r="I8"/>
  <c r="I40" i="3"/>
  <c r="J8" i="7" s="1"/>
  <c r="I7"/>
  <c r="I39" i="3"/>
  <c r="J7" i="7" s="1"/>
  <c r="I6"/>
  <c r="I38" i="3"/>
  <c r="J6" i="7" s="1"/>
  <c r="I5"/>
  <c r="I37" i="3"/>
  <c r="J5" i="7" s="1"/>
  <c r="I4"/>
  <c r="I36" i="3"/>
  <c r="J4" i="7" s="1"/>
  <c r="I3"/>
  <c r="I35" i="3"/>
  <c r="J3" i="7" s="1"/>
  <c r="B32"/>
  <c r="I34" i="3"/>
  <c r="C32" i="7" s="1"/>
  <c r="B31"/>
  <c r="I33" i="3"/>
  <c r="C31" i="7" s="1"/>
  <c r="B30"/>
  <c r="I32" i="3"/>
  <c r="C30" i="7" s="1"/>
  <c r="B29"/>
  <c r="I31" i="3"/>
  <c r="C29" i="7" s="1"/>
  <c r="I57" i="3"/>
  <c r="B28" i="7"/>
  <c r="I30" i="3"/>
  <c r="C28" i="7" s="1"/>
  <c r="H43" i="1"/>
  <c r="I41"/>
  <c r="C18" i="7" s="1"/>
  <c r="B18"/>
  <c r="I39" i="1"/>
  <c r="C16" i="7" s="1"/>
  <c r="B16"/>
  <c r="I37" i="1"/>
  <c r="C14" i="7" s="1"/>
  <c r="B14"/>
  <c r="I35" i="1"/>
  <c r="C12" i="7" s="1"/>
  <c r="B12"/>
  <c r="I33" i="1"/>
  <c r="C10" i="7" s="1"/>
  <c r="B10"/>
  <c r="I31" i="1"/>
  <c r="C8" i="7" s="1"/>
  <c r="B8"/>
  <c r="I29" i="1"/>
  <c r="C6" i="7" s="1"/>
  <c r="B6"/>
  <c r="I27" i="1"/>
  <c r="C4" i="7" s="1"/>
  <c r="B4"/>
  <c r="B24"/>
  <c r="I26" i="3"/>
  <c r="C24" i="7" s="1"/>
  <c r="H35" i="3"/>
  <c r="H34"/>
  <c r="H33"/>
  <c r="H32"/>
  <c r="H31"/>
  <c r="B27" i="7"/>
  <c r="I29" i="3"/>
  <c r="C27" i="7" s="1"/>
  <c r="B26"/>
  <c r="I28" i="3"/>
  <c r="C26" i="7" s="1"/>
  <c r="B25"/>
  <c r="I27" i="3"/>
  <c r="C25" i="7" s="1"/>
  <c r="I27" i="4"/>
  <c r="F25" i="7" s="1"/>
  <c r="E25"/>
  <c r="I28" i="4"/>
  <c r="F26" i="7" s="1"/>
  <c r="E26"/>
  <c r="I37" i="4"/>
  <c r="M5" i="7" s="1"/>
  <c r="L5"/>
  <c r="I38" i="4"/>
  <c r="M6" i="7" s="1"/>
  <c r="L6"/>
  <c r="I39" i="4"/>
  <c r="M7" i="7" s="1"/>
  <c r="L7"/>
  <c r="I40" i="4"/>
  <c r="M8" i="7" s="1"/>
  <c r="L8"/>
  <c r="I41" i="4"/>
  <c r="M9" i="7" s="1"/>
  <c r="L9"/>
  <c r="I42" i="4"/>
  <c r="M10" i="7" s="1"/>
  <c r="L10"/>
  <c r="I43" i="4"/>
  <c r="M11" i="7" s="1"/>
  <c r="L11"/>
  <c r="I44" i="4"/>
  <c r="M12" i="7" s="1"/>
  <c r="L12"/>
  <c r="I45" i="4"/>
  <c r="M13" i="7" s="1"/>
  <c r="L13"/>
  <c r="I46" i="4"/>
  <c r="M14" i="7" s="1"/>
  <c r="L14"/>
  <c r="I47" i="4"/>
  <c r="M15" i="7" s="1"/>
  <c r="L15"/>
  <c r="I48" i="4"/>
  <c r="M16" i="7" s="1"/>
  <c r="L16"/>
  <c r="I49" i="4"/>
  <c r="M17" i="7" s="1"/>
  <c r="L17"/>
  <c r="I50" i="4"/>
  <c r="M18" i="7" s="1"/>
  <c r="L18"/>
  <c r="I51" i="4"/>
  <c r="M19" i="7" s="1"/>
  <c r="L19"/>
  <c r="I54" i="4"/>
  <c r="M22" i="7" s="1"/>
  <c r="L22"/>
  <c r="I55" i="4"/>
  <c r="M23" i="7" s="1"/>
  <c r="L23"/>
  <c r="I26" i="4"/>
  <c r="F24" i="7" s="1"/>
  <c r="H26" i="5"/>
  <c r="I36"/>
  <c r="I32"/>
  <c r="J30" i="7" s="1"/>
  <c r="I30" i="5"/>
  <c r="J28" i="7" s="1"/>
  <c r="I28" i="5"/>
  <c r="J26" i="7" s="1"/>
  <c r="I26" i="6"/>
  <c r="M24" i="7" s="1"/>
  <c r="L24"/>
  <c r="I27" i="6"/>
  <c r="M25" i="7" s="1"/>
  <c r="L25"/>
  <c r="I28" i="6"/>
  <c r="M26" i="7" s="1"/>
  <c r="L26"/>
  <c r="I29" i="6"/>
  <c r="M27" i="7" s="1"/>
  <c r="L27"/>
  <c r="I30" i="6"/>
  <c r="M28" i="7" s="1"/>
  <c r="L28"/>
  <c r="I31" i="6"/>
  <c r="M29" i="7" s="1"/>
  <c r="L29"/>
  <c r="I32" i="6"/>
  <c r="M30" i="7" s="1"/>
  <c r="L30"/>
  <c r="I33" i="6"/>
  <c r="M31" i="7" s="1"/>
  <c r="L31"/>
  <c r="I29" i="4"/>
  <c r="F27" i="7" s="1"/>
  <c r="E27"/>
  <c r="I30" i="4"/>
  <c r="F28" i="7" s="1"/>
  <c r="E28"/>
  <c r="I31" i="4"/>
  <c r="F29" i="7" s="1"/>
  <c r="E29"/>
  <c r="I32" i="4"/>
  <c r="F30" i="7" s="1"/>
  <c r="E30"/>
  <c r="I33" i="4"/>
  <c r="F31" i="7" s="1"/>
  <c r="E31"/>
  <c r="I34" i="4"/>
  <c r="F32" i="7" s="1"/>
  <c r="E32"/>
  <c r="I35" i="4"/>
  <c r="M3" i="7" s="1"/>
  <c r="L3"/>
  <c r="I26" i="5"/>
  <c r="J24" i="7" s="1"/>
  <c r="I33" i="5"/>
  <c r="J31" i="7" s="1"/>
  <c r="I31" i="5"/>
  <c r="J29" i="7" s="1"/>
  <c r="I29" i="5"/>
  <c r="J27" i="7" s="1"/>
  <c r="I27" i="5"/>
  <c r="J25" i="7" s="1"/>
  <c r="I43" i="9"/>
  <c r="H26"/>
  <c r="H43" i="10"/>
  <c r="I44"/>
  <c r="H44"/>
  <c r="H34"/>
  <c r="H35"/>
  <c r="H36"/>
  <c r="H37"/>
  <c r="H38"/>
  <c r="H39"/>
  <c r="H40"/>
  <c r="H41"/>
  <c r="H26"/>
  <c r="H27"/>
  <c r="H28"/>
  <c r="H29"/>
  <c r="H30"/>
  <c r="H31"/>
  <c r="H32"/>
  <c r="H33"/>
  <c r="H27" i="9"/>
  <c r="I26" i="8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H42"/>
  <c r="H43"/>
  <c r="H44"/>
  <c r="H45"/>
  <c r="H46"/>
  <c r="H48"/>
  <c r="H34"/>
  <c r="H35"/>
  <c r="H36"/>
  <c r="H37"/>
  <c r="H38"/>
  <c r="H39"/>
  <c r="H40"/>
  <c r="H41"/>
  <c r="H26"/>
  <c r="H27"/>
  <c r="H28"/>
  <c r="H29"/>
  <c r="H30"/>
  <c r="H31"/>
  <c r="H32"/>
  <c r="H33"/>
  <c r="H34" i="6"/>
  <c r="H35"/>
  <c r="I36"/>
  <c r="H36"/>
  <c r="H26"/>
  <c r="H27"/>
  <c r="H28"/>
  <c r="H29"/>
  <c r="H30"/>
  <c r="H31"/>
  <c r="H32"/>
  <c r="H33"/>
  <c r="H50" i="4"/>
  <c r="H51"/>
  <c r="H52"/>
  <c r="H53"/>
  <c r="H54"/>
  <c r="H55"/>
  <c r="H56"/>
  <c r="I57"/>
  <c r="H57"/>
  <c r="H42"/>
  <c r="H43"/>
  <c r="H44"/>
  <c r="H45"/>
  <c r="H46"/>
  <c r="H47"/>
  <c r="H48"/>
  <c r="H49"/>
  <c r="H34"/>
  <c r="H35"/>
  <c r="H36"/>
  <c r="H37"/>
  <c r="H38"/>
  <c r="H39"/>
  <c r="H40"/>
  <c r="H41"/>
  <c r="H26"/>
  <c r="H27"/>
  <c r="H28"/>
  <c r="H29"/>
  <c r="H30"/>
  <c r="H31"/>
  <c r="H32"/>
  <c r="H33"/>
  <c r="H26" i="3"/>
  <c r="H42" i="2"/>
  <c r="H43"/>
  <c r="H44"/>
  <c r="H45"/>
  <c r="H46"/>
  <c r="H47"/>
  <c r="H48"/>
  <c r="H49"/>
  <c r="H34"/>
  <c r="H35"/>
  <c r="H36"/>
  <c r="H37"/>
  <c r="H38"/>
  <c r="H39"/>
  <c r="H40"/>
  <c r="H41"/>
  <c r="H26"/>
  <c r="H28"/>
  <c r="H29"/>
  <c r="H30"/>
  <c r="H31"/>
  <c r="H32"/>
  <c r="H33"/>
  <c r="I26" i="1"/>
  <c r="C3" i="7" s="1"/>
  <c r="I49" i="1"/>
  <c r="I48"/>
</calcChain>
</file>

<file path=xl/sharedStrings.xml><?xml version="1.0" encoding="utf-8"?>
<sst xmlns="http://schemas.openxmlformats.org/spreadsheetml/2006/main" count="520" uniqueCount="210">
  <si>
    <t>User: USER</t>
  </si>
  <si>
    <t>Path: C:\Program Files\BMG\NEPHELOgalaxy\User\Data\</t>
  </si>
  <si>
    <t>Test ID: 398</t>
  </si>
  <si>
    <t>Test Name: SOLUBILITY TEST</t>
  </si>
  <si>
    <t>Date: 6/8/2012</t>
  </si>
  <si>
    <t>Time: 7:51:09 PM</t>
  </si>
  <si>
    <t>ID1: CRD 592,601-620 &amp;</t>
  </si>
  <si>
    <t>ID2: 592 B2</t>
  </si>
  <si>
    <t>ID3: 30µM pH-4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</si>
  <si>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</si>
  <si>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</si>
  <si>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</si>
  <si>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</si>
  <si>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</si>
  <si>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</si>
  <si>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</si>
  <si>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</si>
  <si>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</si>
  <si>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</si>
  <si>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CRD 592</t>
  </si>
  <si>
    <t>CRD 601</t>
  </si>
  <si>
    <t>CRD 602</t>
  </si>
  <si>
    <t>CRD 603</t>
  </si>
  <si>
    <t>CRD 604</t>
  </si>
  <si>
    <t>CRD 605</t>
  </si>
  <si>
    <t>CRD 606</t>
  </si>
  <si>
    <t>CRD 607</t>
  </si>
  <si>
    <t>CRD 608</t>
  </si>
  <si>
    <t>CRD 609</t>
  </si>
  <si>
    <t>CRD 610</t>
  </si>
  <si>
    <t>CRD 611</t>
  </si>
  <si>
    <t>CRD 612</t>
  </si>
  <si>
    <t>CRD 613</t>
  </si>
  <si>
    <t>CRD 614</t>
  </si>
  <si>
    <t>CRD 615</t>
  </si>
  <si>
    <t>CRD 616</t>
  </si>
  <si>
    <t>CRD 617</t>
  </si>
  <si>
    <t>CRD 618</t>
  </si>
  <si>
    <t>CRD 619</t>
  </si>
  <si>
    <t>CRD 620</t>
  </si>
  <si>
    <t>CRD 592 B2</t>
  </si>
  <si>
    <t>n1</t>
  </si>
  <si>
    <t>n2</t>
  </si>
  <si>
    <t>n3</t>
  </si>
  <si>
    <t>1% DMSO</t>
  </si>
  <si>
    <t>Buffer</t>
  </si>
  <si>
    <t>Avg</t>
  </si>
  <si>
    <t>SD</t>
  </si>
  <si>
    <t>% CV</t>
  </si>
  <si>
    <t>Fold</t>
  </si>
  <si>
    <t>Solubility at 30µM in 60mM Pot. Phosphate Buffer(pH-4.0)</t>
  </si>
  <si>
    <t>Test ID: 399</t>
  </si>
  <si>
    <t>Time: 7:54:23 PM</t>
  </si>
  <si>
    <t>ID3: 30µM pH-7.4</t>
  </si>
  <si>
    <t>Test ID: 401</t>
  </si>
  <si>
    <t>Date: 6/10/2012</t>
  </si>
  <si>
    <t>Time: 2:26:52 PM</t>
  </si>
  <si>
    <t>ID1: CRD 621-650</t>
  </si>
  <si>
    <t>CRD 621</t>
  </si>
  <si>
    <t>CRD 622</t>
  </si>
  <si>
    <t>CRD 623</t>
  </si>
  <si>
    <t>CRD 624</t>
  </si>
  <si>
    <t>CRD 625</t>
  </si>
  <si>
    <t>CRD 626</t>
  </si>
  <si>
    <t>CRD 627</t>
  </si>
  <si>
    <t>CRD 628</t>
  </si>
  <si>
    <t>CRD 629</t>
  </si>
  <si>
    <t>CRD 630</t>
  </si>
  <si>
    <t>CRD 631</t>
  </si>
  <si>
    <t>CRD 632</t>
  </si>
  <si>
    <t>CRD 633</t>
  </si>
  <si>
    <t>CRD 634</t>
  </si>
  <si>
    <t>CRD 635</t>
  </si>
  <si>
    <t>CRD 636</t>
  </si>
  <si>
    <t>CRD 637</t>
  </si>
  <si>
    <t>CRD 638</t>
  </si>
  <si>
    <t>CRD 639</t>
  </si>
  <si>
    <t>CRD 640</t>
  </si>
  <si>
    <t>CRD 641</t>
  </si>
  <si>
    <t>CRD 642</t>
  </si>
  <si>
    <t>CRD 643</t>
  </si>
  <si>
    <t>CRD 644</t>
  </si>
  <si>
    <t>CRD 645</t>
  </si>
  <si>
    <t>CRD 646</t>
  </si>
  <si>
    <t>CRD 647</t>
  </si>
  <si>
    <t>CRD 648</t>
  </si>
  <si>
    <t>CRD 649</t>
  </si>
  <si>
    <t>CRD 650</t>
  </si>
  <si>
    <t>Test ID: 403</t>
  </si>
  <si>
    <t>Time: 2:34:50 PM</t>
  </si>
  <si>
    <t>Solubility at 30µM in 60mM Pot. Phosphate Buffer(pH-7.4)</t>
  </si>
  <si>
    <t>CRD636, 638 &amp; 647 were soluble at pH4</t>
  </si>
  <si>
    <t>all cpds were soluble except CRD630, 636,638,639 &amp; 647 at pH-7.4.</t>
  </si>
  <si>
    <t>all cpds were soluble except CRD630 &amp; 639 at pH-4</t>
  </si>
  <si>
    <t>all cpds were soluble except CRD601</t>
  </si>
  <si>
    <t>ID1: CRD 651-658</t>
  </si>
  <si>
    <t>ID2: 592 B3 &amp; 611 B2</t>
  </si>
  <si>
    <t>Test ID: 407</t>
  </si>
  <si>
    <t>Time: 3:06:16 PM</t>
  </si>
  <si>
    <t>Test ID: 408</t>
  </si>
  <si>
    <t>Time: 3:07:41 PM</t>
  </si>
  <si>
    <t>CRD 651</t>
  </si>
  <si>
    <t>CRD 652</t>
  </si>
  <si>
    <t>CRD 653</t>
  </si>
  <si>
    <t>CRD 654</t>
  </si>
  <si>
    <t>CRD 655</t>
  </si>
  <si>
    <t>CRD 656</t>
  </si>
  <si>
    <t>CRD 657</t>
  </si>
  <si>
    <t>CRD 658</t>
  </si>
  <si>
    <t>CRD 592 B3</t>
  </si>
  <si>
    <t>CRD601</t>
  </si>
  <si>
    <t>CRD602</t>
  </si>
  <si>
    <t>CRD603</t>
  </si>
  <si>
    <t>CRD604</t>
  </si>
  <si>
    <t>CRD605</t>
  </si>
  <si>
    <t>CRD606</t>
  </si>
  <si>
    <t>CRD607</t>
  </si>
  <si>
    <t>CRD608</t>
  </si>
  <si>
    <t>CRD609</t>
  </si>
  <si>
    <t>CRD610</t>
  </si>
  <si>
    <t>CRD611</t>
  </si>
  <si>
    <t>CRD612</t>
  </si>
  <si>
    <t>CRD613</t>
  </si>
  <si>
    <t>CRD614</t>
  </si>
  <si>
    <t>CRD615</t>
  </si>
  <si>
    <t>CRD616</t>
  </si>
  <si>
    <t>CRD617</t>
  </si>
  <si>
    <t>CRD618</t>
  </si>
  <si>
    <t>CRD619</t>
  </si>
  <si>
    <t>CRD620</t>
  </si>
  <si>
    <t>CRD621</t>
  </si>
  <si>
    <t>CRD622</t>
  </si>
  <si>
    <t>CRD623</t>
  </si>
  <si>
    <t>CRD624</t>
  </si>
  <si>
    <t>CRD625</t>
  </si>
  <si>
    <t>pH-4</t>
  </si>
  <si>
    <t>pH-7.4</t>
  </si>
  <si>
    <t>CRD626</t>
  </si>
  <si>
    <t>CRD627</t>
  </si>
  <si>
    <t>CRD628</t>
  </si>
  <si>
    <t>CRD629</t>
  </si>
  <si>
    <t>CRD630</t>
  </si>
  <si>
    <t>CRD631</t>
  </si>
  <si>
    <t>CRD632</t>
  </si>
  <si>
    <t>CRD633</t>
  </si>
  <si>
    <t>CRD634</t>
  </si>
  <si>
    <t>CRD635</t>
  </si>
  <si>
    <t>CRD636</t>
  </si>
  <si>
    <t>CRD637</t>
  </si>
  <si>
    <t>CRD638</t>
  </si>
  <si>
    <t>CRD639</t>
  </si>
  <si>
    <t>CRD640</t>
  </si>
  <si>
    <t>CRD641</t>
  </si>
  <si>
    <t>CRD642</t>
  </si>
  <si>
    <t>CRD643</t>
  </si>
  <si>
    <t>CRD644</t>
  </si>
  <si>
    <t>CRD645</t>
  </si>
  <si>
    <t>CRD646</t>
  </si>
  <si>
    <t>CRD647</t>
  </si>
  <si>
    <t>CRD648</t>
  </si>
  <si>
    <t>CRD649</t>
  </si>
  <si>
    <t>CRD650</t>
  </si>
  <si>
    <t>CRD651</t>
  </si>
  <si>
    <t>CRD652</t>
  </si>
  <si>
    <t>CRD653</t>
  </si>
  <si>
    <t>CRD654</t>
  </si>
  <si>
    <t>CRD655</t>
  </si>
  <si>
    <t>CRD656</t>
  </si>
  <si>
    <t>CRD657</t>
  </si>
  <si>
    <t>CRD658</t>
  </si>
  <si>
    <t>Test ID: 410</t>
  </si>
  <si>
    <t>Date: 6/11/2012</t>
  </si>
  <si>
    <t>Time: 2:48:32 PM</t>
  </si>
  <si>
    <t>ID1: CRD 592,601-620</t>
  </si>
  <si>
    <t>Solubility at 30µM in 60mM Pot. Phosphate Buffer(pH-7..4)</t>
  </si>
  <si>
    <t>Test ID: 419</t>
  </si>
  <si>
    <t>Date: 6/28/2012</t>
  </si>
  <si>
    <t>Time: 5:39:33 PM</t>
  </si>
  <si>
    <t>ID1: CRD659-675</t>
  </si>
  <si>
    <t>ID2: 30µM</t>
  </si>
  <si>
    <t>ID3: pH-4.0</t>
  </si>
  <si>
    <t>CRD 659</t>
  </si>
  <si>
    <t>CRD 660</t>
  </si>
  <si>
    <t>CRD 661</t>
  </si>
  <si>
    <t>CRD 662</t>
  </si>
  <si>
    <t>CRD 663</t>
  </si>
  <si>
    <t>CRD 664</t>
  </si>
  <si>
    <t>CRD 665</t>
  </si>
  <si>
    <t>CRD 666</t>
  </si>
  <si>
    <t>CRD 667</t>
  </si>
  <si>
    <t>CRD 668</t>
  </si>
  <si>
    <t>CRD 669</t>
  </si>
  <si>
    <t>CRD 670</t>
  </si>
  <si>
    <t>CRD 671</t>
  </si>
  <si>
    <t>CRD 672</t>
  </si>
  <si>
    <t>CRD 673</t>
  </si>
  <si>
    <t>CRD 674</t>
  </si>
  <si>
    <t>CRD 675</t>
  </si>
  <si>
    <t>Test ID: 421</t>
  </si>
  <si>
    <t>Time: 5:47:43 PM</t>
  </si>
  <si>
    <t>ID3: pH-7.4</t>
  </si>
  <si>
    <t>% Solubility</t>
  </si>
  <si>
    <t>CRD592</t>
  </si>
  <si>
    <t>CRD672</t>
  </si>
  <si>
    <t>CRD674</t>
  </si>
  <si>
    <t>CRD678</t>
  </si>
  <si>
    <t>CRD681</t>
  </si>
  <si>
    <t>CRD686</t>
  </si>
  <si>
    <t>CRD687</t>
  </si>
  <si>
    <t>30uM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</si>
</sst>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theme="9" tint="0.39997558519241921"/>
      <name val="Calibri"/>
      <family val="2"/>
      <scheme val="minor"/>
    </font>
    <font>
      <i/>
      <sz val="14"/>
      <color theme="9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2" xfId="0" applyBorder="1"/>
    <xf numFmtId="0" fontId="0" fillId="0" borderId="1" xfId="0" applyBorder="1"/>
    <xf numFmtId="0" fontId="0" fillId="0" borderId="6" xfId="0" applyBorder="1"/>
    <xf numFmtId="1" fontId="0" fillId="0" borderId="7" xfId="0" applyNumberFormat="1" applyBorder="1"/>
    <xf numFmtId="164" fontId="0" fillId="0" borderId="7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1" fillId="0" borderId="5" xfId="0" applyNumberFormat="1" applyFont="1" applyBorder="1"/>
    <xf numFmtId="164" fontId="1" fillId="0" borderId="8" xfId="0" applyNumberFormat="1" applyFont="1" applyBorder="1"/>
    <xf numFmtId="0" fontId="0" fillId="0" borderId="12" xfId="0" applyBorder="1"/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3" fillId="0" borderId="0" xfId="0" applyFont="1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1" fontId="0" fillId="0" borderId="3" xfId="0" applyNumberFormat="1" applyBorder="1"/>
    <xf numFmtId="164" fontId="0" fillId="0" borderId="3" xfId="0" applyNumberFormat="1" applyBorder="1"/>
    <xf numFmtId="164" fontId="1" fillId="0" borderId="4" xfId="0" applyNumberFormat="1" applyFont="1" applyBorder="1"/>
    <xf numFmtId="0" fontId="2" fillId="0" borderId="6" xfId="0" applyFont="1" applyBorder="1" applyAlignment="1">
      <alignment horizontal="right"/>
    </xf>
    <xf numFmtId="0" fontId="0" fillId="0" borderId="3" xfId="0" applyBorder="1"/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4" xfId="0" applyBorder="1"/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0" xfId="0" applyFill="1" applyBorder="1"/>
    <xf numFmtId="0" fontId="0" fillId="0" borderId="1" xfId="0" applyFill="1" applyBorder="1"/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3" xfId="0" applyFill="1" applyBorder="1"/>
    <xf numFmtId="0" fontId="0" fillId="0" borderId="14" xfId="0" applyFill="1" applyBorder="1"/>
    <xf numFmtId="0" fontId="0" fillId="0" borderId="6" xfId="0" applyFill="1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" fontId="0" fillId="0" borderId="20" xfId="0" applyNumberFormat="1" applyBorder="1"/>
    <xf numFmtId="164" fontId="0" fillId="0" borderId="20" xfId="0" applyNumberFormat="1" applyBorder="1"/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/>
    </xf>
    <xf numFmtId="0" fontId="0" fillId="0" borderId="16" xfId="0" applyBorder="1" applyAlignment="1">
      <alignment horizontal="left"/>
    </xf>
    <xf numFmtId="1" fontId="0" fillId="0" borderId="17" xfId="0" applyNumberFormat="1" applyBorder="1" applyAlignment="1">
      <alignment horizontal="left"/>
    </xf>
    <xf numFmtId="164" fontId="0" fillId="0" borderId="0" xfId="0" applyNumberFormat="1" applyBorder="1" applyAlignment="1">
      <alignment horizontal="left"/>
    </xf>
    <xf numFmtId="164" fontId="0" fillId="0" borderId="19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1" xfId="0" applyBorder="1"/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51"/>
  <sheetViews>
    <sheetView topLeftCell="A22" zoomScale="90" zoomScaleNormal="90" workbookViewId="0">
      <selection activeCell="K25" sqref="K25:K26"/>
    </sheetView>
  </sheetViews>
  <sheetFormatPr defaultRowHeight="15"/>
  <cols>
    <col min="1" max="1" width="4.28515625" customWidth="1"/>
    <col min="2" max="2" width="10.5703125" bestFit="1" customWidth="1"/>
    <col min="7" max="7" width="8.85546875" customWidth="1"/>
  </cols>
  <sheetData>
    <row r="3" spans="1:13">
      <c r="A3" s="1" t="s">
        <v>0</v>
      </c>
      <c r="D3" s="1" t="s">
        <v>1</v>
      </c>
      <c r="K3" s="1" t="s">
        <v>2</v>
      </c>
    </row>
    <row r="4" spans="1:13">
      <c r="A4" s="1" t="s">
        <v>3</v>
      </c>
      <c r="I4" s="1" t="s">
        <v>4</v>
      </c>
      <c r="K4" s="1" t="s">
        <v>5</v>
      </c>
    </row>
    <row r="5" spans="1:13">
      <c r="A5" s="1" t="s">
        <v>6</v>
      </c>
    </row>
    <row r="6" spans="1:13">
      <c r="A6" s="1" t="s">
        <v>7</v>
      </c>
    </row>
    <row r="7" spans="1:13">
      <c r="A7" s="1" t="s">
        <v>8</v>
      </c>
    </row>
    <row r="8" spans="1:13">
      <c r="A8" s="1" t="s">
        <v>9</v>
      </c>
    </row>
    <row r="12" spans="1:13">
      <c r="B12" t="s">
        <v>10</v>
      </c>
    </row>
    <row r="13" spans="1:13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</row>
    <row r="14" spans="1:13">
      <c r="A14" s="2" t="s">
        <v>11</v>
      </c>
      <c r="B14" s="3">
        <v>378</v>
      </c>
      <c r="C14" s="4">
        <v>429</v>
      </c>
      <c r="D14" s="4">
        <v>447</v>
      </c>
      <c r="E14" s="4">
        <v>889</v>
      </c>
      <c r="F14" s="4">
        <v>414</v>
      </c>
      <c r="G14" s="4">
        <v>504</v>
      </c>
      <c r="H14" s="4">
        <v>488</v>
      </c>
      <c r="I14" s="4">
        <v>598</v>
      </c>
      <c r="J14" s="4">
        <v>745</v>
      </c>
      <c r="K14" s="4"/>
      <c r="L14" s="4"/>
      <c r="M14" s="5"/>
    </row>
    <row r="15" spans="1:13">
      <c r="A15" s="2" t="s">
        <v>12</v>
      </c>
      <c r="B15" s="6">
        <v>4014</v>
      </c>
      <c r="C15" s="7">
        <v>3775</v>
      </c>
      <c r="D15" s="7">
        <v>4989</v>
      </c>
      <c r="E15" s="7">
        <v>352</v>
      </c>
      <c r="F15" s="7">
        <v>348</v>
      </c>
      <c r="G15" s="7">
        <v>402</v>
      </c>
      <c r="H15" s="7">
        <v>438</v>
      </c>
      <c r="I15" s="7">
        <v>391</v>
      </c>
      <c r="J15" s="7">
        <v>810</v>
      </c>
      <c r="K15" s="7"/>
      <c r="L15" s="7"/>
      <c r="M15" s="8"/>
    </row>
    <row r="16" spans="1:13">
      <c r="A16" s="2" t="s">
        <v>13</v>
      </c>
      <c r="B16" s="6">
        <v>698</v>
      </c>
      <c r="C16" s="7">
        <v>1031</v>
      </c>
      <c r="D16" s="7">
        <v>760</v>
      </c>
      <c r="E16" s="7">
        <v>356</v>
      </c>
      <c r="F16" s="7">
        <v>378</v>
      </c>
      <c r="G16" s="7">
        <v>330</v>
      </c>
      <c r="H16" s="7">
        <v>461</v>
      </c>
      <c r="I16" s="7">
        <v>529</v>
      </c>
      <c r="J16" s="7">
        <v>939</v>
      </c>
      <c r="K16" s="7"/>
      <c r="L16" s="7"/>
      <c r="M16" s="8"/>
    </row>
    <row r="17" spans="1:13">
      <c r="A17" s="2" t="s">
        <v>14</v>
      </c>
      <c r="B17" s="6">
        <v>489</v>
      </c>
      <c r="C17" s="7">
        <v>496</v>
      </c>
      <c r="D17" s="7">
        <v>500</v>
      </c>
      <c r="E17" s="7">
        <v>602</v>
      </c>
      <c r="F17" s="7">
        <v>570</v>
      </c>
      <c r="G17" s="7">
        <v>511</v>
      </c>
      <c r="H17" s="7">
        <v>693</v>
      </c>
      <c r="I17" s="7">
        <v>547</v>
      </c>
      <c r="J17" s="7">
        <v>935</v>
      </c>
      <c r="K17" s="7"/>
      <c r="L17" s="7"/>
      <c r="M17" s="8"/>
    </row>
    <row r="18" spans="1:13">
      <c r="A18" s="2" t="s">
        <v>15</v>
      </c>
      <c r="B18" s="6">
        <v>339</v>
      </c>
      <c r="C18" s="7">
        <v>408</v>
      </c>
      <c r="D18" s="7">
        <v>327</v>
      </c>
      <c r="E18" s="7">
        <v>638</v>
      </c>
      <c r="F18" s="7">
        <v>709</v>
      </c>
      <c r="G18" s="7">
        <v>554</v>
      </c>
      <c r="H18" s="7">
        <v>546</v>
      </c>
      <c r="I18" s="7">
        <v>562</v>
      </c>
      <c r="J18" s="7">
        <v>580</v>
      </c>
      <c r="K18" s="7"/>
      <c r="L18" s="7"/>
      <c r="M18" s="8"/>
    </row>
    <row r="19" spans="1:13">
      <c r="A19" s="2" t="s">
        <v>16</v>
      </c>
      <c r="B19" s="6">
        <v>418</v>
      </c>
      <c r="C19" s="7">
        <v>369</v>
      </c>
      <c r="D19" s="7">
        <v>361</v>
      </c>
      <c r="E19" s="7">
        <v>362</v>
      </c>
      <c r="F19" s="7">
        <v>776</v>
      </c>
      <c r="G19" s="7">
        <v>429</v>
      </c>
      <c r="H19" s="7">
        <v>553</v>
      </c>
      <c r="I19" s="7">
        <v>463</v>
      </c>
      <c r="J19" s="7">
        <v>1261</v>
      </c>
      <c r="K19" s="7"/>
      <c r="L19" s="7"/>
      <c r="M19" s="8"/>
    </row>
    <row r="20" spans="1:13">
      <c r="A20" s="2" t="s">
        <v>17</v>
      </c>
      <c r="B20" s="6">
        <v>432</v>
      </c>
      <c r="C20" s="7">
        <v>328</v>
      </c>
      <c r="D20" s="7">
        <v>320</v>
      </c>
      <c r="E20" s="7">
        <v>464</v>
      </c>
      <c r="F20" s="7">
        <v>467</v>
      </c>
      <c r="G20" s="7">
        <v>383</v>
      </c>
      <c r="H20" s="7">
        <v>311</v>
      </c>
      <c r="I20" s="7">
        <v>467</v>
      </c>
      <c r="J20" s="7">
        <v>379</v>
      </c>
      <c r="K20" s="7"/>
      <c r="L20" s="7"/>
      <c r="M20" s="8"/>
    </row>
    <row r="21" spans="1:13">
      <c r="A21" s="2" t="s">
        <v>18</v>
      </c>
      <c r="B21" s="9">
        <v>406</v>
      </c>
      <c r="C21" s="10">
        <v>438</v>
      </c>
      <c r="D21" s="10">
        <v>514</v>
      </c>
      <c r="E21" s="10">
        <v>359</v>
      </c>
      <c r="F21" s="10">
        <v>532</v>
      </c>
      <c r="G21" s="10">
        <v>374</v>
      </c>
      <c r="H21" s="10">
        <v>379</v>
      </c>
      <c r="I21" s="10">
        <v>801</v>
      </c>
      <c r="J21" s="10">
        <v>540</v>
      </c>
      <c r="K21" s="10"/>
      <c r="L21" s="10"/>
      <c r="M21" s="11"/>
    </row>
    <row r="23" spans="1:13">
      <c r="B23" t="s">
        <v>50</v>
      </c>
    </row>
    <row r="25" spans="1:13">
      <c r="B25" s="17"/>
      <c r="C25" s="22" t="s">
        <v>41</v>
      </c>
      <c r="D25" s="23" t="s">
        <v>42</v>
      </c>
      <c r="E25" s="23" t="s">
        <v>43</v>
      </c>
      <c r="F25" s="23" t="s">
        <v>46</v>
      </c>
      <c r="G25" s="23" t="s">
        <v>47</v>
      </c>
      <c r="H25" s="23" t="s">
        <v>48</v>
      </c>
      <c r="I25" s="24" t="s">
        <v>49</v>
      </c>
      <c r="K25" t="s">
        <v>201</v>
      </c>
    </row>
    <row r="26" spans="1:13">
      <c r="B26" s="18" t="s">
        <v>19</v>
      </c>
      <c r="C26" s="18">
        <v>378</v>
      </c>
      <c r="D26" s="14">
        <v>429</v>
      </c>
      <c r="E26" s="14">
        <v>447</v>
      </c>
      <c r="F26" s="14">
        <f>AVERAGE(C26:E26)</f>
        <v>418</v>
      </c>
      <c r="G26" s="15">
        <f>STDEV(C26:E26)</f>
        <v>35.791060336346561</v>
      </c>
      <c r="H26" s="15">
        <f>G26/F26*100</f>
        <v>8.5624546259202301</v>
      </c>
      <c r="I26" s="25">
        <f>F26/$F$48</f>
        <v>1.083837510803803</v>
      </c>
      <c r="K26" s="124">
        <f>$F$48/$F$26*100</f>
        <v>92.264752791068588</v>
      </c>
    </row>
    <row r="27" spans="1:13">
      <c r="B27" s="18" t="s">
        <v>20</v>
      </c>
      <c r="C27" s="18">
        <v>4014</v>
      </c>
      <c r="D27" s="14">
        <v>3775</v>
      </c>
      <c r="E27" s="14">
        <v>4989</v>
      </c>
      <c r="F27" s="16">
        <f t="shared" ref="F27:F48" si="0">AVERAGE(C27:E27)</f>
        <v>4259.333333333333</v>
      </c>
      <c r="G27" s="15">
        <f t="shared" ref="G27:G48" si="1">STDEV(C27:E27)</f>
        <v>643.10989211279593</v>
      </c>
      <c r="H27" s="15">
        <f t="shared" ref="H27:H49" si="2">G27/F27*100</f>
        <v>15.098839226313881</v>
      </c>
      <c r="I27" s="25">
        <f t="shared" ref="I27:I49" si="3">F27/$F$48</f>
        <v>11.044079515989628</v>
      </c>
      <c r="K27" s="124">
        <f>$F$48/F27*100</f>
        <v>9.0546251369541402</v>
      </c>
    </row>
    <row r="28" spans="1:13">
      <c r="B28" s="18" t="s">
        <v>21</v>
      </c>
      <c r="C28" s="18">
        <v>698</v>
      </c>
      <c r="D28" s="14">
        <v>1031</v>
      </c>
      <c r="E28" s="14">
        <v>760</v>
      </c>
      <c r="F28" s="16">
        <f t="shared" si="0"/>
        <v>829.66666666666663</v>
      </c>
      <c r="G28" s="15">
        <f t="shared" si="1"/>
        <v>177.0941369253465</v>
      </c>
      <c r="H28" s="15">
        <f t="shared" si="2"/>
        <v>21.345215378707895</v>
      </c>
      <c r="I28" s="25">
        <f t="shared" si="3"/>
        <v>2.1512532411408816</v>
      </c>
      <c r="K28" s="124">
        <f t="shared" ref="K28:K49" si="4">$F$48/F28*100</f>
        <v>46.484531940538368</v>
      </c>
    </row>
    <row r="29" spans="1:13">
      <c r="B29" s="18" t="s">
        <v>22</v>
      </c>
      <c r="C29" s="18">
        <v>489</v>
      </c>
      <c r="D29" s="14">
        <v>496</v>
      </c>
      <c r="E29" s="14">
        <v>500</v>
      </c>
      <c r="F29" s="16">
        <f t="shared" si="0"/>
        <v>495</v>
      </c>
      <c r="G29" s="15">
        <f t="shared" si="1"/>
        <v>5.5677643628300215</v>
      </c>
      <c r="H29" s="15">
        <f t="shared" si="2"/>
        <v>1.1248008813798025</v>
      </c>
      <c r="I29" s="25">
        <f t="shared" si="3"/>
        <v>1.2834917891097666</v>
      </c>
      <c r="K29" s="124">
        <f t="shared" si="4"/>
        <v>77.91245791245791</v>
      </c>
    </row>
    <row r="30" spans="1:13">
      <c r="B30" s="18" t="s">
        <v>23</v>
      </c>
      <c r="C30" s="18">
        <v>339</v>
      </c>
      <c r="D30" s="14">
        <v>408</v>
      </c>
      <c r="E30" s="14">
        <v>327</v>
      </c>
      <c r="F30" s="16">
        <f t="shared" si="0"/>
        <v>358</v>
      </c>
      <c r="G30" s="15">
        <f t="shared" si="1"/>
        <v>43.71498598878879</v>
      </c>
      <c r="H30" s="15">
        <f t="shared" si="2"/>
        <v>12.210889941002455</v>
      </c>
      <c r="I30" s="25">
        <f t="shared" si="3"/>
        <v>0.92826274848746759</v>
      </c>
      <c r="K30" s="124">
        <f t="shared" si="4"/>
        <v>107.72811918063314</v>
      </c>
    </row>
    <row r="31" spans="1:13">
      <c r="B31" s="18" t="s">
        <v>24</v>
      </c>
      <c r="C31" s="18">
        <v>418</v>
      </c>
      <c r="D31" s="14">
        <v>369</v>
      </c>
      <c r="E31" s="14">
        <v>361</v>
      </c>
      <c r="F31" s="16">
        <f t="shared" si="0"/>
        <v>382.66666666666669</v>
      </c>
      <c r="G31" s="15">
        <f t="shared" si="1"/>
        <v>30.859898466024372</v>
      </c>
      <c r="H31" s="15">
        <f t="shared" si="2"/>
        <v>8.0644333970446951</v>
      </c>
      <c r="I31" s="25">
        <f t="shared" si="3"/>
        <v>0.99222126188418325</v>
      </c>
      <c r="K31" s="124">
        <f t="shared" si="4"/>
        <v>100.78397212543555</v>
      </c>
    </row>
    <row r="32" spans="1:13">
      <c r="B32" s="18" t="s">
        <v>25</v>
      </c>
      <c r="C32" s="18">
        <v>432</v>
      </c>
      <c r="D32" s="14">
        <v>328</v>
      </c>
      <c r="E32" s="14">
        <v>320</v>
      </c>
      <c r="F32" s="16">
        <f t="shared" si="0"/>
        <v>360</v>
      </c>
      <c r="G32" s="15">
        <f t="shared" si="1"/>
        <v>62.481997407253232</v>
      </c>
      <c r="H32" s="15">
        <f t="shared" si="2"/>
        <v>17.356110390903677</v>
      </c>
      <c r="I32" s="25">
        <f t="shared" si="3"/>
        <v>0.93344857389801206</v>
      </c>
      <c r="K32" s="124">
        <f t="shared" si="4"/>
        <v>107.12962962962965</v>
      </c>
    </row>
    <row r="33" spans="2:11">
      <c r="B33" s="18" t="s">
        <v>26</v>
      </c>
      <c r="C33" s="18">
        <v>406</v>
      </c>
      <c r="D33" s="14">
        <v>438</v>
      </c>
      <c r="E33" s="14">
        <v>514</v>
      </c>
      <c r="F33" s="16">
        <f t="shared" si="0"/>
        <v>452.66666666666669</v>
      </c>
      <c r="G33" s="15">
        <f t="shared" si="1"/>
        <v>55.47371750057259</v>
      </c>
      <c r="H33" s="15">
        <f t="shared" si="2"/>
        <v>12.254871318241367</v>
      </c>
      <c r="I33" s="25">
        <f t="shared" si="3"/>
        <v>1.1737251512532412</v>
      </c>
      <c r="K33" s="124">
        <f t="shared" si="4"/>
        <v>85.198821796759944</v>
      </c>
    </row>
    <row r="34" spans="2:11">
      <c r="B34" s="18" t="s">
        <v>27</v>
      </c>
      <c r="C34" s="18">
        <v>889</v>
      </c>
      <c r="D34" s="14">
        <v>414</v>
      </c>
      <c r="E34" s="14">
        <v>504</v>
      </c>
      <c r="F34" s="16">
        <f t="shared" si="0"/>
        <v>602.33333333333337</v>
      </c>
      <c r="G34" s="15">
        <f t="shared" si="1"/>
        <v>252.30603110772714</v>
      </c>
      <c r="H34" s="15">
        <f t="shared" si="2"/>
        <v>41.8881069907682</v>
      </c>
      <c r="I34" s="25">
        <f t="shared" si="3"/>
        <v>1.5617977528089888</v>
      </c>
      <c r="K34" s="124">
        <f t="shared" si="4"/>
        <v>64.02877697841727</v>
      </c>
    </row>
    <row r="35" spans="2:11">
      <c r="B35" s="18" t="s">
        <v>28</v>
      </c>
      <c r="C35" s="18">
        <v>352</v>
      </c>
      <c r="D35" s="14">
        <v>348</v>
      </c>
      <c r="E35" s="14">
        <v>402</v>
      </c>
      <c r="F35" s="16">
        <f t="shared" si="0"/>
        <v>367.33333333333331</v>
      </c>
      <c r="G35" s="15">
        <f t="shared" si="1"/>
        <v>30.088757590391356</v>
      </c>
      <c r="H35" s="15">
        <f t="shared" si="2"/>
        <v>8.1911318304150704</v>
      </c>
      <c r="I35" s="25">
        <f t="shared" si="3"/>
        <v>0.9524632670700085</v>
      </c>
      <c r="K35" s="124">
        <f t="shared" si="4"/>
        <v>104.99092558983666</v>
      </c>
    </row>
    <row r="36" spans="2:11">
      <c r="B36" s="18" t="s">
        <v>29</v>
      </c>
      <c r="C36" s="18">
        <v>356</v>
      </c>
      <c r="D36" s="14">
        <v>378</v>
      </c>
      <c r="E36" s="14">
        <v>330</v>
      </c>
      <c r="F36" s="16">
        <f t="shared" si="0"/>
        <v>354.66666666666669</v>
      </c>
      <c r="G36" s="15">
        <f t="shared" si="1"/>
        <v>24.027761721253466</v>
      </c>
      <c r="H36" s="15">
        <f t="shared" si="2"/>
        <v>6.7747448462180824</v>
      </c>
      <c r="I36" s="25">
        <f t="shared" si="3"/>
        <v>0.91961970613656008</v>
      </c>
      <c r="K36" s="124">
        <f t="shared" si="4"/>
        <v>108.74060150375939</v>
      </c>
    </row>
    <row r="37" spans="2:11">
      <c r="B37" s="18" t="s">
        <v>30</v>
      </c>
      <c r="C37" s="18">
        <v>602</v>
      </c>
      <c r="D37" s="14">
        <v>570</v>
      </c>
      <c r="E37" s="14">
        <v>511</v>
      </c>
      <c r="F37" s="16">
        <f t="shared" si="0"/>
        <v>561</v>
      </c>
      <c r="G37" s="15">
        <f t="shared" si="1"/>
        <v>46.162755550335163</v>
      </c>
      <c r="H37" s="15">
        <f t="shared" si="2"/>
        <v>8.228655178312863</v>
      </c>
      <c r="I37" s="25">
        <f t="shared" si="3"/>
        <v>1.4546240276577354</v>
      </c>
      <c r="K37" s="124">
        <f t="shared" si="4"/>
        <v>68.74628639334523</v>
      </c>
    </row>
    <row r="38" spans="2:11">
      <c r="B38" s="18" t="s">
        <v>31</v>
      </c>
      <c r="C38" s="18">
        <v>638</v>
      </c>
      <c r="D38" s="14">
        <v>709</v>
      </c>
      <c r="E38" s="14">
        <v>554</v>
      </c>
      <c r="F38" s="16">
        <f t="shared" si="0"/>
        <v>633.66666666666663</v>
      </c>
      <c r="G38" s="15">
        <f t="shared" si="1"/>
        <v>77.590807015608064</v>
      </c>
      <c r="H38" s="15">
        <f t="shared" si="2"/>
        <v>12.244735457486808</v>
      </c>
      <c r="I38" s="25">
        <f t="shared" si="3"/>
        <v>1.6430423509075194</v>
      </c>
      <c r="K38" s="124">
        <f t="shared" si="4"/>
        <v>60.862703840084173</v>
      </c>
    </row>
    <row r="39" spans="2:11">
      <c r="B39" s="18" t="s">
        <v>32</v>
      </c>
      <c r="C39" s="18">
        <v>362</v>
      </c>
      <c r="D39" s="14">
        <v>776</v>
      </c>
      <c r="E39" s="14">
        <v>429</v>
      </c>
      <c r="F39" s="16">
        <f t="shared" si="0"/>
        <v>522.33333333333337</v>
      </c>
      <c r="G39" s="15">
        <f t="shared" si="1"/>
        <v>222.22136110944265</v>
      </c>
      <c r="H39" s="15">
        <f t="shared" si="2"/>
        <v>42.543974685917547</v>
      </c>
      <c r="I39" s="25">
        <f t="shared" si="3"/>
        <v>1.3543647363872082</v>
      </c>
      <c r="K39" s="124">
        <f t="shared" si="4"/>
        <v>73.835354179961712</v>
      </c>
    </row>
    <row r="40" spans="2:11">
      <c r="B40" s="18" t="s">
        <v>33</v>
      </c>
      <c r="C40" s="18">
        <v>464</v>
      </c>
      <c r="D40" s="14">
        <v>467</v>
      </c>
      <c r="E40" s="14">
        <v>383</v>
      </c>
      <c r="F40" s="16">
        <f t="shared" si="0"/>
        <v>438</v>
      </c>
      <c r="G40" s="15">
        <f t="shared" si="1"/>
        <v>47.655010229775421</v>
      </c>
      <c r="H40" s="15">
        <f t="shared" si="2"/>
        <v>10.880139321866535</v>
      </c>
      <c r="I40" s="25">
        <f t="shared" si="3"/>
        <v>1.1356957649092481</v>
      </c>
      <c r="K40" s="124">
        <f t="shared" si="4"/>
        <v>88.051750380517518</v>
      </c>
    </row>
    <row r="41" spans="2:11">
      <c r="B41" s="18" t="s">
        <v>34</v>
      </c>
      <c r="C41" s="18">
        <v>359</v>
      </c>
      <c r="D41" s="14">
        <v>532</v>
      </c>
      <c r="E41" s="14">
        <v>374</v>
      </c>
      <c r="F41" s="16">
        <f t="shared" si="0"/>
        <v>421.66666666666669</v>
      </c>
      <c r="G41" s="15">
        <f t="shared" si="1"/>
        <v>95.845361563997002</v>
      </c>
      <c r="H41" s="15">
        <f t="shared" si="2"/>
        <v>22.730125272094153</v>
      </c>
      <c r="I41" s="25">
        <f t="shared" si="3"/>
        <v>1.0933448573898013</v>
      </c>
      <c r="K41" s="124">
        <f t="shared" si="4"/>
        <v>91.462450592885375</v>
      </c>
    </row>
    <row r="42" spans="2:11">
      <c r="B42" s="18" t="s">
        <v>35</v>
      </c>
      <c r="C42" s="6">
        <v>488</v>
      </c>
      <c r="D42" s="7">
        <v>598</v>
      </c>
      <c r="E42" s="7">
        <v>745</v>
      </c>
      <c r="F42" s="16">
        <f t="shared" si="0"/>
        <v>610.33333333333337</v>
      </c>
      <c r="G42" s="15">
        <f t="shared" si="1"/>
        <v>128.94313992350803</v>
      </c>
      <c r="H42" s="15">
        <f t="shared" si="2"/>
        <v>21.126675028428405</v>
      </c>
      <c r="I42" s="25">
        <f t="shared" si="3"/>
        <v>1.5825410544511669</v>
      </c>
      <c r="K42" s="124">
        <f t="shared" si="4"/>
        <v>63.189513926815941</v>
      </c>
    </row>
    <row r="43" spans="2:11">
      <c r="B43" s="18" t="s">
        <v>36</v>
      </c>
      <c r="C43" s="6">
        <v>438</v>
      </c>
      <c r="D43" s="7">
        <v>391</v>
      </c>
      <c r="E43" s="7">
        <v>810</v>
      </c>
      <c r="F43" s="16">
        <f t="shared" si="0"/>
        <v>546.33333333333337</v>
      </c>
      <c r="G43" s="15">
        <f t="shared" si="1"/>
        <v>229.54810679535851</v>
      </c>
      <c r="H43" s="15">
        <f t="shared" si="2"/>
        <v>42.016126930205949</v>
      </c>
      <c r="I43" s="25">
        <f t="shared" si="3"/>
        <v>1.4165946413137425</v>
      </c>
      <c r="K43" s="124">
        <f t="shared" si="4"/>
        <v>70.591824283099442</v>
      </c>
    </row>
    <row r="44" spans="2:11">
      <c r="B44" s="18" t="s">
        <v>37</v>
      </c>
      <c r="C44" s="6">
        <v>461</v>
      </c>
      <c r="D44" s="7">
        <v>529</v>
      </c>
      <c r="E44" s="7">
        <v>939</v>
      </c>
      <c r="F44" s="16">
        <f t="shared" si="0"/>
        <v>643</v>
      </c>
      <c r="G44" s="15">
        <f t="shared" si="1"/>
        <v>258.58847615468096</v>
      </c>
      <c r="H44" s="15">
        <f t="shared" si="2"/>
        <v>40.215937193574021</v>
      </c>
      <c r="I44" s="25">
        <f t="shared" si="3"/>
        <v>1.6672428694900605</v>
      </c>
      <c r="K44" s="124">
        <f t="shared" si="4"/>
        <v>59.979263867288758</v>
      </c>
    </row>
    <row r="45" spans="2:11">
      <c r="B45" s="18" t="s">
        <v>38</v>
      </c>
      <c r="C45" s="6">
        <v>693</v>
      </c>
      <c r="D45" s="7">
        <v>547</v>
      </c>
      <c r="E45" s="7">
        <v>935</v>
      </c>
      <c r="F45" s="16">
        <f t="shared" si="0"/>
        <v>725</v>
      </c>
      <c r="G45" s="15">
        <f t="shared" si="1"/>
        <v>195.96938536414305</v>
      </c>
      <c r="H45" s="15">
        <f t="shared" si="2"/>
        <v>27.03026005022663</v>
      </c>
      <c r="I45" s="25">
        <f t="shared" si="3"/>
        <v>1.8798617113223854</v>
      </c>
      <c r="K45" s="124">
        <f t="shared" si="4"/>
        <v>53.195402298850581</v>
      </c>
    </row>
    <row r="46" spans="2:11">
      <c r="B46" s="18" t="s">
        <v>39</v>
      </c>
      <c r="C46" s="6">
        <v>546</v>
      </c>
      <c r="D46" s="7">
        <v>562</v>
      </c>
      <c r="E46" s="7">
        <v>580</v>
      </c>
      <c r="F46" s="16">
        <f t="shared" si="0"/>
        <v>562.66666666666663</v>
      </c>
      <c r="G46" s="15">
        <f t="shared" si="1"/>
        <v>17.009801096230767</v>
      </c>
      <c r="H46" s="15">
        <f t="shared" si="2"/>
        <v>3.0230689152068901</v>
      </c>
      <c r="I46" s="25">
        <f t="shared" si="3"/>
        <v>1.4589455488331891</v>
      </c>
      <c r="K46" s="124">
        <f t="shared" si="4"/>
        <v>68.542654028436019</v>
      </c>
    </row>
    <row r="47" spans="2:11">
      <c r="B47" s="18" t="s">
        <v>40</v>
      </c>
      <c r="C47" s="6">
        <v>553</v>
      </c>
      <c r="D47" s="7">
        <v>463</v>
      </c>
      <c r="E47" s="12">
        <v>1261</v>
      </c>
      <c r="F47" s="16">
        <f>AVERAGE(C47:D47)</f>
        <v>508</v>
      </c>
      <c r="G47" s="15">
        <f>STDEV(C47:D47)</f>
        <v>63.63961030678928</v>
      </c>
      <c r="H47" s="15">
        <f t="shared" si="2"/>
        <v>12.527482343856159</v>
      </c>
      <c r="I47" s="25">
        <f t="shared" si="3"/>
        <v>1.317199654278306</v>
      </c>
      <c r="K47" s="124">
        <f t="shared" si="4"/>
        <v>75.918635170603679</v>
      </c>
    </row>
    <row r="48" spans="2:11">
      <c r="B48" s="18" t="s">
        <v>44</v>
      </c>
      <c r="C48" s="6">
        <v>311</v>
      </c>
      <c r="D48" s="7">
        <v>467</v>
      </c>
      <c r="E48" s="7">
        <v>379</v>
      </c>
      <c r="F48" s="16">
        <f t="shared" si="0"/>
        <v>385.66666666666669</v>
      </c>
      <c r="G48" s="15">
        <f t="shared" si="1"/>
        <v>78.213383338999876</v>
      </c>
      <c r="H48" s="15">
        <f t="shared" si="2"/>
        <v>20.280047538202215</v>
      </c>
      <c r="I48" s="25">
        <f t="shared" si="3"/>
        <v>1</v>
      </c>
      <c r="K48" s="124">
        <f t="shared" si="4"/>
        <v>100</v>
      </c>
    </row>
    <row r="49" spans="2:11">
      <c r="B49" s="19" t="s">
        <v>45</v>
      </c>
      <c r="C49" s="9">
        <v>379</v>
      </c>
      <c r="D49" s="13">
        <v>801</v>
      </c>
      <c r="E49" s="10">
        <v>540</v>
      </c>
      <c r="F49" s="20">
        <f>AVERAGE(C49,E49)</f>
        <v>459.5</v>
      </c>
      <c r="G49" s="21">
        <f>STDEV(C49,E49)</f>
        <v>113.84419177103415</v>
      </c>
      <c r="H49" s="21">
        <f t="shared" si="2"/>
        <v>24.775667414806126</v>
      </c>
      <c r="I49" s="26">
        <f t="shared" si="3"/>
        <v>1.1914433880726014</v>
      </c>
      <c r="K49" s="124">
        <f t="shared" si="4"/>
        <v>83.931809938338773</v>
      </c>
    </row>
    <row r="51" spans="2:11">
      <c r="C51" s="60" t="s">
        <v>94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3:M44"/>
  <sheetViews>
    <sheetView topLeftCell="A7" workbookViewId="0">
      <selection activeCell="K42" sqref="K42"/>
    </sheetView>
  </sheetViews>
  <sheetFormatPr defaultRowHeight="15"/>
  <sheetData>
    <row r="3" spans="1:13">
      <c r="A3" s="113" t="s">
        <v>0</v>
      </c>
      <c r="B3" s="112"/>
      <c r="C3" s="112"/>
      <c r="D3" s="113" t="s">
        <v>1</v>
      </c>
      <c r="E3" s="112"/>
      <c r="F3" s="112"/>
      <c r="G3" s="112"/>
      <c r="H3" s="112"/>
      <c r="I3" s="112"/>
      <c r="J3" s="112"/>
      <c r="K3" s="113" t="s">
        <v>198</v>
      </c>
      <c r="L3" s="112"/>
      <c r="M3" s="112"/>
    </row>
    <row r="4" spans="1:13">
      <c r="A4" s="113" t="s">
        <v>3</v>
      </c>
      <c r="B4" s="112"/>
      <c r="C4" s="112"/>
      <c r="D4" s="112"/>
      <c r="E4" s="112"/>
      <c r="F4" s="112"/>
      <c r="G4" s="112"/>
      <c r="H4" s="112"/>
      <c r="I4" s="113" t="s">
        <v>176</v>
      </c>
      <c r="J4" s="112"/>
      <c r="K4" s="113" t="s">
        <v>199</v>
      </c>
      <c r="L4" s="112"/>
      <c r="M4" s="112"/>
    </row>
    <row r="5" spans="1:13">
      <c r="A5" s="113" t="s">
        <v>178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</row>
    <row r="6" spans="1:13">
      <c r="A6" s="113" t="s">
        <v>179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</row>
    <row r="7" spans="1:13">
      <c r="A7" s="113" t="s">
        <v>200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</row>
    <row r="8" spans="1:13">
      <c r="A8" s="113" t="s">
        <v>9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</row>
    <row r="12" spans="1:13">
      <c r="A12" s="112"/>
      <c r="B12" s="112" t="s">
        <v>10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</row>
    <row r="13" spans="1:13">
      <c r="A13" s="112"/>
      <c r="B13" s="114">
        <v>1</v>
      </c>
      <c r="C13" s="114">
        <v>2</v>
      </c>
      <c r="D13" s="114">
        <v>3</v>
      </c>
      <c r="E13" s="114">
        <v>4</v>
      </c>
      <c r="F13" s="114">
        <v>5</v>
      </c>
      <c r="G13" s="114">
        <v>6</v>
      </c>
      <c r="H13" s="114">
        <v>7</v>
      </c>
      <c r="I13" s="114">
        <v>8</v>
      </c>
      <c r="J13" s="114">
        <v>9</v>
      </c>
      <c r="K13" s="114">
        <v>10</v>
      </c>
      <c r="L13" s="114">
        <v>11</v>
      </c>
      <c r="M13" s="114">
        <v>12</v>
      </c>
    </row>
    <row r="14" spans="1:13">
      <c r="A14" s="114" t="s">
        <v>11</v>
      </c>
      <c r="B14" s="115">
        <v>532</v>
      </c>
      <c r="C14" s="116">
        <v>459</v>
      </c>
      <c r="D14" s="116">
        <v>477</v>
      </c>
      <c r="E14" s="116">
        <v>607</v>
      </c>
      <c r="F14" s="116">
        <v>766</v>
      </c>
      <c r="G14" s="116">
        <v>712</v>
      </c>
      <c r="H14" s="116">
        <v>1197</v>
      </c>
      <c r="I14" s="116">
        <v>2121</v>
      </c>
      <c r="J14" s="116">
        <v>2223</v>
      </c>
      <c r="K14" s="116"/>
      <c r="L14" s="116"/>
      <c r="M14" s="117"/>
    </row>
    <row r="15" spans="1:13">
      <c r="A15" s="114" t="s">
        <v>12</v>
      </c>
      <c r="B15" s="118">
        <v>640</v>
      </c>
      <c r="C15" s="119">
        <v>707</v>
      </c>
      <c r="D15" s="119">
        <v>680</v>
      </c>
      <c r="E15" s="119">
        <v>561</v>
      </c>
      <c r="F15" s="119">
        <v>628</v>
      </c>
      <c r="G15" s="119">
        <v>733</v>
      </c>
      <c r="H15" s="119">
        <v>549</v>
      </c>
      <c r="I15" s="119">
        <v>475</v>
      </c>
      <c r="J15" s="119">
        <v>415</v>
      </c>
      <c r="K15" s="119"/>
      <c r="L15" s="119"/>
      <c r="M15" s="120"/>
    </row>
    <row r="16" spans="1:13">
      <c r="A16" s="114" t="s">
        <v>13</v>
      </c>
      <c r="B16" s="118">
        <v>12485</v>
      </c>
      <c r="C16" s="119">
        <v>14373</v>
      </c>
      <c r="D16" s="119">
        <v>10430</v>
      </c>
      <c r="E16" s="119">
        <v>8734</v>
      </c>
      <c r="F16" s="119">
        <v>9293</v>
      </c>
      <c r="G16" s="119">
        <v>9179</v>
      </c>
      <c r="H16" s="119">
        <v>424</v>
      </c>
      <c r="I16" s="119">
        <v>491</v>
      </c>
      <c r="J16" s="119">
        <v>365</v>
      </c>
      <c r="K16" s="119"/>
      <c r="L16" s="119"/>
      <c r="M16" s="120"/>
    </row>
    <row r="17" spans="1:13">
      <c r="A17" s="114" t="s">
        <v>14</v>
      </c>
      <c r="B17" s="118">
        <v>515</v>
      </c>
      <c r="C17" s="119">
        <v>613</v>
      </c>
      <c r="D17" s="119">
        <v>560</v>
      </c>
      <c r="E17" s="119">
        <v>9494</v>
      </c>
      <c r="F17" s="119">
        <v>9154</v>
      </c>
      <c r="G17" s="119">
        <v>7348</v>
      </c>
      <c r="H17" s="119"/>
      <c r="I17" s="119"/>
      <c r="J17" s="119"/>
      <c r="K17" s="119"/>
      <c r="L17" s="119"/>
      <c r="M17" s="120"/>
    </row>
    <row r="18" spans="1:13">
      <c r="A18" s="114" t="s">
        <v>15</v>
      </c>
      <c r="B18" s="118">
        <v>603</v>
      </c>
      <c r="C18" s="119">
        <v>1025</v>
      </c>
      <c r="D18" s="119">
        <v>706</v>
      </c>
      <c r="E18" s="119">
        <v>530</v>
      </c>
      <c r="F18" s="119">
        <v>574</v>
      </c>
      <c r="G18" s="119">
        <v>515</v>
      </c>
      <c r="H18" s="119"/>
      <c r="I18" s="119"/>
      <c r="J18" s="119"/>
      <c r="K18" s="119"/>
      <c r="L18" s="119"/>
      <c r="M18" s="120"/>
    </row>
    <row r="19" spans="1:13">
      <c r="A19" s="114" t="s">
        <v>16</v>
      </c>
      <c r="B19" s="118">
        <v>799</v>
      </c>
      <c r="C19" s="119">
        <v>1363</v>
      </c>
      <c r="D19" s="119">
        <v>1064</v>
      </c>
      <c r="E19" s="119">
        <v>453</v>
      </c>
      <c r="F19" s="119">
        <v>514</v>
      </c>
      <c r="G19" s="119">
        <v>464</v>
      </c>
      <c r="H19" s="119"/>
      <c r="I19" s="119"/>
      <c r="J19" s="119"/>
      <c r="K19" s="119"/>
      <c r="L19" s="119"/>
      <c r="M19" s="120"/>
    </row>
    <row r="20" spans="1:13">
      <c r="A20" s="114" t="s">
        <v>17</v>
      </c>
      <c r="B20" s="118">
        <v>570</v>
      </c>
      <c r="C20" s="119">
        <v>496</v>
      </c>
      <c r="D20" s="119">
        <v>473</v>
      </c>
      <c r="E20" s="119">
        <v>491</v>
      </c>
      <c r="F20" s="119">
        <v>763</v>
      </c>
      <c r="G20" s="119">
        <v>544</v>
      </c>
      <c r="H20" s="119"/>
      <c r="I20" s="119"/>
      <c r="J20" s="119"/>
      <c r="K20" s="119"/>
      <c r="L20" s="119"/>
      <c r="M20" s="120"/>
    </row>
    <row r="21" spans="1:13">
      <c r="A21" s="114" t="s">
        <v>18</v>
      </c>
      <c r="B21" s="121">
        <v>521</v>
      </c>
      <c r="C21" s="122">
        <v>759</v>
      </c>
      <c r="D21" s="122">
        <v>589</v>
      </c>
      <c r="E21" s="122">
        <v>448</v>
      </c>
      <c r="F21" s="122">
        <v>622</v>
      </c>
      <c r="G21" s="122">
        <v>516</v>
      </c>
      <c r="H21" s="122"/>
      <c r="I21" s="122"/>
      <c r="J21" s="122"/>
      <c r="K21" s="122"/>
      <c r="L21" s="122"/>
      <c r="M21" s="123"/>
    </row>
    <row r="23" spans="1:13" s="112" customFormat="1">
      <c r="B23" s="135" t="s">
        <v>90</v>
      </c>
      <c r="C23" s="135"/>
      <c r="D23" s="135"/>
      <c r="E23" s="135"/>
      <c r="F23" s="135"/>
      <c r="G23" s="135"/>
      <c r="H23" s="135"/>
      <c r="I23" s="135"/>
    </row>
    <row r="24" spans="1:13" s="112" customFormat="1"/>
    <row r="25" spans="1:13" s="112" customFormat="1">
      <c r="B25" s="17"/>
      <c r="C25" s="17" t="s">
        <v>41</v>
      </c>
      <c r="D25" s="59" t="s">
        <v>42</v>
      </c>
      <c r="E25" s="59" t="s">
        <v>43</v>
      </c>
      <c r="F25" s="59" t="s">
        <v>46</v>
      </c>
      <c r="G25" s="59" t="s">
        <v>47</v>
      </c>
      <c r="H25" s="59" t="s">
        <v>48</v>
      </c>
      <c r="I25" s="72" t="s">
        <v>49</v>
      </c>
    </row>
    <row r="26" spans="1:13" s="112" customFormat="1">
      <c r="B26" s="18" t="s">
        <v>181</v>
      </c>
      <c r="C26" s="115">
        <v>532</v>
      </c>
      <c r="D26" s="116">
        <v>459</v>
      </c>
      <c r="E26" s="116">
        <v>477</v>
      </c>
      <c r="F26" s="55">
        <f t="shared" ref="F26:F44" si="0">AVERAGE(C26:E26)</f>
        <v>489.33333333333331</v>
      </c>
      <c r="G26" s="56">
        <f>STDEV(C26:D26)</f>
        <v>51.618795026617967</v>
      </c>
      <c r="H26" s="56">
        <f>G26/F26*100</f>
        <v>10.54880007355953</v>
      </c>
      <c r="I26" s="57">
        <f>F26/$F$43</f>
        <v>1.0201528839471854</v>
      </c>
    </row>
    <row r="27" spans="1:13" s="112" customFormat="1">
      <c r="B27" s="18" t="s">
        <v>182</v>
      </c>
      <c r="C27" s="118">
        <v>640</v>
      </c>
      <c r="D27" s="119">
        <v>707</v>
      </c>
      <c r="E27" s="119">
        <v>680</v>
      </c>
      <c r="F27" s="16">
        <f t="shared" si="0"/>
        <v>675.66666666666663</v>
      </c>
      <c r="G27" s="15">
        <f t="shared" ref="G27:G44" si="1">STDEV(C27:E27)</f>
        <v>33.70954365359065</v>
      </c>
      <c r="H27" s="15">
        <f t="shared" ref="H27:H44" si="2">G27/F27*100</f>
        <v>4.9890789817845071</v>
      </c>
      <c r="I27" s="25">
        <f t="shared" ref="I27:I44" si="3">F27/$F$43</f>
        <v>1.4086170952050034</v>
      </c>
    </row>
    <row r="28" spans="1:13" s="112" customFormat="1">
      <c r="B28" s="18" t="s">
        <v>183</v>
      </c>
      <c r="C28" s="118">
        <v>12485</v>
      </c>
      <c r="D28" s="119">
        <v>14373</v>
      </c>
      <c r="E28" s="119">
        <v>10430</v>
      </c>
      <c r="F28" s="16">
        <f t="shared" si="0"/>
        <v>12429.333333333334</v>
      </c>
      <c r="G28" s="15">
        <f t="shared" si="1"/>
        <v>1972.0893319860902</v>
      </c>
      <c r="H28" s="15">
        <f t="shared" si="2"/>
        <v>15.866412776116364</v>
      </c>
      <c r="I28" s="25">
        <f t="shared" si="3"/>
        <v>25.912439193884641</v>
      </c>
    </row>
    <row r="29" spans="1:13" s="112" customFormat="1">
      <c r="B29" s="18" t="s">
        <v>184</v>
      </c>
      <c r="C29" s="118">
        <v>515</v>
      </c>
      <c r="D29" s="119">
        <v>613</v>
      </c>
      <c r="E29" s="119">
        <v>560</v>
      </c>
      <c r="F29" s="16">
        <f t="shared" si="0"/>
        <v>562.66666666666663</v>
      </c>
      <c r="G29" s="15">
        <f t="shared" si="1"/>
        <v>49.054391580503108</v>
      </c>
      <c r="H29" s="15">
        <f t="shared" si="2"/>
        <v>8.7181975557766194</v>
      </c>
      <c r="I29" s="25">
        <f t="shared" si="3"/>
        <v>1.1730368311327308</v>
      </c>
    </row>
    <row r="30" spans="1:13" s="112" customFormat="1">
      <c r="B30" s="18" t="s">
        <v>185</v>
      </c>
      <c r="C30" s="118">
        <v>603</v>
      </c>
      <c r="D30" s="119">
        <v>1025</v>
      </c>
      <c r="E30" s="42">
        <v>706</v>
      </c>
      <c r="F30" s="16">
        <f t="shared" si="0"/>
        <v>778</v>
      </c>
      <c r="G30" s="15">
        <f t="shared" si="1"/>
        <v>220.02045359466015</v>
      </c>
      <c r="H30" s="15">
        <f t="shared" si="2"/>
        <v>28.280263958182537</v>
      </c>
      <c r="I30" s="25">
        <f t="shared" si="3"/>
        <v>1.6219596942321055</v>
      </c>
    </row>
    <row r="31" spans="1:13" s="112" customFormat="1">
      <c r="B31" s="18" t="s">
        <v>186</v>
      </c>
      <c r="C31" s="118">
        <v>799</v>
      </c>
      <c r="D31" s="119">
        <v>1363</v>
      </c>
      <c r="E31" s="119">
        <v>1064</v>
      </c>
      <c r="F31" s="16">
        <f t="shared" si="0"/>
        <v>1075.3333333333333</v>
      </c>
      <c r="G31" s="15">
        <f t="shared" si="1"/>
        <v>282.17075208698236</v>
      </c>
      <c r="H31" s="15">
        <f t="shared" si="2"/>
        <v>26.240305525757819</v>
      </c>
      <c r="I31" s="25">
        <f t="shared" si="3"/>
        <v>2.2418346073662261</v>
      </c>
    </row>
    <row r="32" spans="1:13" s="112" customFormat="1">
      <c r="B32" s="18" t="s">
        <v>187</v>
      </c>
      <c r="C32" s="118">
        <v>570</v>
      </c>
      <c r="D32" s="119">
        <v>496</v>
      </c>
      <c r="E32" s="119">
        <v>473</v>
      </c>
      <c r="F32" s="16">
        <f t="shared" si="0"/>
        <v>513</v>
      </c>
      <c r="G32" s="15">
        <f t="shared" si="1"/>
        <v>50.685303589896748</v>
      </c>
      <c r="H32" s="15">
        <f t="shared" si="2"/>
        <v>9.880176138381433</v>
      </c>
      <c r="I32" s="25">
        <f t="shared" si="3"/>
        <v>1.069492703266157</v>
      </c>
    </row>
    <row r="33" spans="2:11" s="112" customFormat="1">
      <c r="B33" s="18" t="s">
        <v>188</v>
      </c>
      <c r="C33" s="118">
        <v>521</v>
      </c>
      <c r="D33" s="119">
        <v>759</v>
      </c>
      <c r="E33" s="119">
        <v>589</v>
      </c>
      <c r="F33" s="16">
        <f t="shared" si="0"/>
        <v>623</v>
      </c>
      <c r="G33" s="15">
        <f t="shared" si="1"/>
        <v>122.58874336577564</v>
      </c>
      <c r="H33" s="15">
        <f t="shared" si="2"/>
        <v>19.677165869305881</v>
      </c>
      <c r="I33" s="25">
        <f t="shared" si="3"/>
        <v>1.2988186240444752</v>
      </c>
    </row>
    <row r="34" spans="2:11" s="112" customFormat="1">
      <c r="B34" s="18" t="s">
        <v>189</v>
      </c>
      <c r="C34" s="118">
        <v>607</v>
      </c>
      <c r="D34" s="119">
        <v>766</v>
      </c>
      <c r="E34" s="119">
        <v>712</v>
      </c>
      <c r="F34" s="16">
        <f t="shared" si="0"/>
        <v>695</v>
      </c>
      <c r="G34" s="15">
        <f t="shared" si="1"/>
        <v>80.851716122788631</v>
      </c>
      <c r="H34" s="15">
        <f t="shared" si="2"/>
        <v>11.633340449322105</v>
      </c>
      <c r="I34" s="25">
        <f t="shared" si="3"/>
        <v>1.4489228630993745</v>
      </c>
    </row>
    <row r="35" spans="2:11" s="112" customFormat="1">
      <c r="B35" s="18" t="s">
        <v>190</v>
      </c>
      <c r="C35" s="118">
        <v>561</v>
      </c>
      <c r="D35" s="119">
        <v>628</v>
      </c>
      <c r="E35" s="119">
        <v>733</v>
      </c>
      <c r="F35" s="16">
        <f t="shared" si="0"/>
        <v>640.66666666666663</v>
      </c>
      <c r="G35" s="15">
        <f t="shared" si="1"/>
        <v>86.696789636833572</v>
      </c>
      <c r="H35" s="15">
        <f t="shared" si="2"/>
        <v>13.532277258610861</v>
      </c>
      <c r="I35" s="25">
        <f t="shared" si="3"/>
        <v>1.3356497567755385</v>
      </c>
    </row>
    <row r="36" spans="2:11" s="112" customFormat="1">
      <c r="B36" s="18" t="s">
        <v>191</v>
      </c>
      <c r="C36" s="118">
        <v>8734</v>
      </c>
      <c r="D36" s="119">
        <v>9293</v>
      </c>
      <c r="E36" s="119">
        <v>9179</v>
      </c>
      <c r="F36" s="16">
        <f t="shared" si="0"/>
        <v>9068.6666666666661</v>
      </c>
      <c r="G36" s="15">
        <f t="shared" si="1"/>
        <v>295.38167399710721</v>
      </c>
      <c r="H36" s="15">
        <f t="shared" si="2"/>
        <v>3.2571676174054311</v>
      </c>
      <c r="I36" s="25">
        <f t="shared" si="3"/>
        <v>18.906184850590687</v>
      </c>
    </row>
    <row r="37" spans="2:11" s="112" customFormat="1">
      <c r="B37" s="18" t="s">
        <v>192</v>
      </c>
      <c r="C37" s="118">
        <v>9494</v>
      </c>
      <c r="D37" s="119">
        <v>9154</v>
      </c>
      <c r="E37" s="119">
        <v>7348</v>
      </c>
      <c r="F37" s="16">
        <f t="shared" si="0"/>
        <v>8665.3333333333339</v>
      </c>
      <c r="G37" s="15">
        <f t="shared" si="1"/>
        <v>1153.4406501130989</v>
      </c>
      <c r="H37" s="15">
        <f t="shared" si="2"/>
        <v>13.310978421062073</v>
      </c>
      <c r="I37" s="25">
        <f t="shared" si="3"/>
        <v>18.065323141070188</v>
      </c>
    </row>
    <row r="38" spans="2:11" s="112" customFormat="1">
      <c r="B38" s="18" t="s">
        <v>193</v>
      </c>
      <c r="C38" s="118">
        <v>530</v>
      </c>
      <c r="D38" s="119">
        <v>574</v>
      </c>
      <c r="E38" s="119">
        <v>515</v>
      </c>
      <c r="F38" s="16">
        <f t="shared" si="0"/>
        <v>539.66666666666663</v>
      </c>
      <c r="G38" s="15">
        <f t="shared" si="1"/>
        <v>30.664855018951798</v>
      </c>
      <c r="H38" s="15">
        <f t="shared" si="2"/>
        <v>5.6821843765815565</v>
      </c>
      <c r="I38" s="25">
        <f t="shared" si="3"/>
        <v>1.1250868658790825</v>
      </c>
    </row>
    <row r="39" spans="2:11" s="112" customFormat="1">
      <c r="B39" s="18" t="s">
        <v>194</v>
      </c>
      <c r="C39" s="118">
        <v>453</v>
      </c>
      <c r="D39" s="119">
        <v>514</v>
      </c>
      <c r="E39" s="119">
        <v>464</v>
      </c>
      <c r="F39" s="16">
        <f t="shared" si="0"/>
        <v>477</v>
      </c>
      <c r="G39" s="15">
        <f t="shared" si="1"/>
        <v>32.511536414017719</v>
      </c>
      <c r="H39" s="15">
        <f t="shared" si="2"/>
        <v>6.8158357262091656</v>
      </c>
      <c r="I39" s="25">
        <f t="shared" si="3"/>
        <v>0.99444058373870736</v>
      </c>
      <c r="K39" s="112">
        <f>F43/F39*100</f>
        <v>100.55904961565338</v>
      </c>
    </row>
    <row r="40" spans="2:11" s="112" customFormat="1">
      <c r="B40" s="18" t="s">
        <v>195</v>
      </c>
      <c r="C40" s="118">
        <v>491</v>
      </c>
      <c r="D40" s="119">
        <v>763</v>
      </c>
      <c r="E40" s="119">
        <v>544</v>
      </c>
      <c r="F40" s="16">
        <f t="shared" si="0"/>
        <v>599.33333333333337</v>
      </c>
      <c r="G40" s="15">
        <f t="shared" si="1"/>
        <v>144.19546918448364</v>
      </c>
      <c r="H40" s="15">
        <f t="shared" si="2"/>
        <v>24.059310764930526</v>
      </c>
      <c r="I40" s="25">
        <f t="shared" si="3"/>
        <v>1.2494788047255039</v>
      </c>
    </row>
    <row r="41" spans="2:11" s="112" customFormat="1">
      <c r="B41" s="18" t="s">
        <v>196</v>
      </c>
      <c r="C41" s="118">
        <v>448</v>
      </c>
      <c r="D41" s="119">
        <v>622</v>
      </c>
      <c r="E41" s="119">
        <v>516</v>
      </c>
      <c r="F41" s="16">
        <f t="shared" si="0"/>
        <v>528.66666666666663</v>
      </c>
      <c r="G41" s="15">
        <f t="shared" si="1"/>
        <v>87.68884383622192</v>
      </c>
      <c r="H41" s="15">
        <f t="shared" si="2"/>
        <v>16.586792655023064</v>
      </c>
      <c r="I41" s="25">
        <f t="shared" si="3"/>
        <v>1.1021542738012506</v>
      </c>
      <c r="K41" s="112">
        <f>F43/F41*100</f>
        <v>90.731399747793191</v>
      </c>
    </row>
    <row r="42" spans="2:11" s="112" customFormat="1">
      <c r="B42" s="18" t="s">
        <v>197</v>
      </c>
      <c r="C42" s="74">
        <v>1197</v>
      </c>
      <c r="D42" s="119">
        <v>2121</v>
      </c>
      <c r="E42" s="119">
        <v>2223</v>
      </c>
      <c r="F42" s="16">
        <f>AVERAGE(D42:E42)</f>
        <v>2172</v>
      </c>
      <c r="G42" s="15">
        <f>STDEV(D42:E42)</f>
        <v>72.124891681027847</v>
      </c>
      <c r="H42" s="15">
        <f>G42/F42*100</f>
        <v>3.3206672044672119</v>
      </c>
      <c r="I42" s="25">
        <f t="shared" si="3"/>
        <v>4.5281445448227933</v>
      </c>
    </row>
    <row r="43" spans="2:11" s="112" customFormat="1">
      <c r="B43" s="76" t="s">
        <v>44</v>
      </c>
      <c r="C43" s="118">
        <v>549</v>
      </c>
      <c r="D43" s="119">
        <v>475</v>
      </c>
      <c r="E43" s="119">
        <v>415</v>
      </c>
      <c r="F43" s="16">
        <f t="shared" si="0"/>
        <v>479.66666666666669</v>
      </c>
      <c r="G43" s="15">
        <f t="shared" si="1"/>
        <v>67.121779873103137</v>
      </c>
      <c r="H43" s="15">
        <f t="shared" si="2"/>
        <v>13.993421794253608</v>
      </c>
      <c r="I43" s="25">
        <f t="shared" si="3"/>
        <v>1</v>
      </c>
    </row>
    <row r="44" spans="2:11" s="112" customFormat="1">
      <c r="B44" s="104" t="s">
        <v>45</v>
      </c>
      <c r="C44" s="121">
        <v>424</v>
      </c>
      <c r="D44" s="122">
        <v>491</v>
      </c>
      <c r="E44" s="122">
        <v>365</v>
      </c>
      <c r="F44" s="20">
        <f t="shared" si="0"/>
        <v>426.66666666666669</v>
      </c>
      <c r="G44" s="21">
        <f t="shared" si="1"/>
        <v>63.042313832324666</v>
      </c>
      <c r="H44" s="21">
        <f t="shared" si="2"/>
        <v>14.775542304451092</v>
      </c>
      <c r="I44" s="26">
        <f t="shared" si="3"/>
        <v>0.88950660180681029</v>
      </c>
    </row>
  </sheetData>
  <mergeCells count="1">
    <mergeCell ref="B23:I2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D11"/>
  <sheetViews>
    <sheetView workbookViewId="0">
      <selection activeCell="I10" sqref="I10"/>
    </sheetView>
  </sheetViews>
  <sheetFormatPr defaultRowHeight="15"/>
  <cols>
    <col min="3" max="3" width="10.5703125" style="125" bestFit="1" customWidth="1"/>
    <col min="4" max="4" width="9.140625" style="125"/>
  </cols>
  <sheetData>
    <row r="1" spans="2:4" ht="15.75" thickBot="1"/>
    <row r="2" spans="2:4">
      <c r="B2" s="139" t="s">
        <v>209</v>
      </c>
      <c r="C2" s="141" t="s">
        <v>135</v>
      </c>
      <c r="D2" s="143" t="s">
        <v>136</v>
      </c>
    </row>
    <row r="3" spans="2:4" ht="15.75" thickBot="1">
      <c r="B3" s="140"/>
      <c r="C3" s="142"/>
      <c r="D3" s="144"/>
    </row>
    <row r="4" spans="2:4">
      <c r="B4" s="105" t="s">
        <v>202</v>
      </c>
      <c r="C4" s="126">
        <v>92.3</v>
      </c>
      <c r="D4" s="127">
        <v>78.900000000000006</v>
      </c>
    </row>
    <row r="5" spans="2:4">
      <c r="B5" s="107" t="s">
        <v>144</v>
      </c>
      <c r="C5" s="128">
        <v>86.589147286821699</v>
      </c>
      <c r="D5" s="129">
        <v>86.270871985157697</v>
      </c>
    </row>
    <row r="6" spans="2:4">
      <c r="B6" s="107" t="s">
        <v>203</v>
      </c>
      <c r="C6" s="130">
        <v>87.4</v>
      </c>
      <c r="D6" s="131">
        <v>100</v>
      </c>
    </row>
    <row r="7" spans="2:4">
      <c r="B7" s="107" t="s">
        <v>204</v>
      </c>
      <c r="C7" s="130">
        <v>80.5</v>
      </c>
      <c r="D7" s="131">
        <v>90.7</v>
      </c>
    </row>
    <row r="8" spans="2:4">
      <c r="B8" s="107" t="s">
        <v>205</v>
      </c>
      <c r="C8" s="130">
        <v>81.8</v>
      </c>
      <c r="D8" s="131">
        <v>61.7</v>
      </c>
    </row>
    <row r="9" spans="2:4">
      <c r="B9" s="107" t="s">
        <v>206</v>
      </c>
      <c r="C9" s="130">
        <v>100</v>
      </c>
      <c r="D9" s="131">
        <v>65</v>
      </c>
    </row>
    <row r="10" spans="2:4" ht="15.75" thickBot="1">
      <c r="B10" s="132" t="s">
        <v>207</v>
      </c>
      <c r="C10" s="133">
        <v>96.8</v>
      </c>
      <c r="D10" s="134">
        <v>77.5</v>
      </c>
    </row>
    <row r="11" spans="2:4">
      <c r="B11" t="s">
        <v>208</v>
      </c>
      <c r="C11" s="125">
        <v>43.1</v>
      </c>
      <c r="D11" s="125">
        <v>25.2</v>
      </c>
    </row>
  </sheetData>
  <mergeCells count="3">
    <mergeCell ref="B2:B3"/>
    <mergeCell ref="C2:C3"/>
    <mergeCell ref="D2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M49"/>
  <sheetViews>
    <sheetView topLeftCell="A23" zoomScale="90" zoomScaleNormal="90" workbookViewId="0">
      <selection activeCell="K25" sqref="K25"/>
    </sheetView>
  </sheetViews>
  <sheetFormatPr defaultRowHeight="15"/>
  <sheetData>
    <row r="3" spans="1:13">
      <c r="A3" s="29" t="s">
        <v>0</v>
      </c>
      <c r="B3" s="28"/>
      <c r="C3" s="28"/>
      <c r="D3" s="29" t="s">
        <v>1</v>
      </c>
      <c r="E3" s="28"/>
      <c r="F3" s="28"/>
      <c r="G3" s="28"/>
      <c r="H3" s="28"/>
      <c r="I3" s="28"/>
      <c r="J3" s="28"/>
      <c r="K3" s="29" t="s">
        <v>51</v>
      </c>
      <c r="L3" s="28"/>
      <c r="M3" s="28"/>
    </row>
    <row r="4" spans="1:13">
      <c r="A4" s="29" t="s">
        <v>3</v>
      </c>
      <c r="B4" s="28"/>
      <c r="C4" s="28"/>
      <c r="D4" s="28"/>
      <c r="E4" s="28"/>
      <c r="F4" s="28"/>
      <c r="G4" s="28"/>
      <c r="H4" s="28"/>
      <c r="I4" s="29" t="s">
        <v>4</v>
      </c>
      <c r="J4" s="28"/>
      <c r="K4" s="29" t="s">
        <v>52</v>
      </c>
      <c r="L4" s="28"/>
      <c r="M4" s="28"/>
    </row>
    <row r="5" spans="1:13">
      <c r="A5" s="29" t="s">
        <v>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>
      <c r="A6" s="29" t="s">
        <v>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>
      <c r="A7" s="29" t="s">
        <v>53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>
      <c r="A8" s="29" t="s">
        <v>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12" spans="1:13">
      <c r="A12" s="28"/>
      <c r="B12" s="28" t="s">
        <v>10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>
      <c r="A13" s="28"/>
      <c r="B13" s="30">
        <v>1</v>
      </c>
      <c r="C13" s="30">
        <v>2</v>
      </c>
      <c r="D13" s="30">
        <v>3</v>
      </c>
      <c r="E13" s="30">
        <v>4</v>
      </c>
      <c r="F13" s="30">
        <v>5</v>
      </c>
      <c r="G13" s="30">
        <v>6</v>
      </c>
      <c r="H13" s="30">
        <v>7</v>
      </c>
      <c r="I13" s="30">
        <v>8</v>
      </c>
      <c r="J13" s="30">
        <v>9</v>
      </c>
      <c r="K13" s="30">
        <v>10</v>
      </c>
      <c r="L13" s="30">
        <v>11</v>
      </c>
      <c r="M13" s="30">
        <v>12</v>
      </c>
    </row>
    <row r="14" spans="1:13">
      <c r="A14" s="30" t="s">
        <v>11</v>
      </c>
      <c r="B14" s="31">
        <v>1365</v>
      </c>
      <c r="C14" s="32">
        <v>1876</v>
      </c>
      <c r="D14" s="32">
        <v>4055</v>
      </c>
      <c r="E14" s="32">
        <v>5233</v>
      </c>
      <c r="F14" s="32">
        <v>5762</v>
      </c>
      <c r="G14" s="32">
        <v>6010</v>
      </c>
      <c r="H14" s="32">
        <v>9473</v>
      </c>
      <c r="I14" s="32">
        <v>7896</v>
      </c>
      <c r="J14" s="32">
        <v>2868</v>
      </c>
      <c r="K14" s="32"/>
      <c r="L14" s="32"/>
      <c r="M14" s="33"/>
    </row>
    <row r="15" spans="1:13">
      <c r="A15" s="30" t="s">
        <v>12</v>
      </c>
      <c r="B15" s="34">
        <v>5715</v>
      </c>
      <c r="C15" s="35">
        <v>5803</v>
      </c>
      <c r="D15" s="35">
        <v>8709</v>
      </c>
      <c r="E15" s="35">
        <v>5755</v>
      </c>
      <c r="F15" s="35">
        <v>3986</v>
      </c>
      <c r="G15" s="35">
        <v>3085</v>
      </c>
      <c r="H15" s="35">
        <v>5342</v>
      </c>
      <c r="I15" s="35">
        <v>4376</v>
      </c>
      <c r="J15" s="35">
        <v>3782</v>
      </c>
      <c r="K15" s="35"/>
      <c r="L15" s="35"/>
      <c r="M15" s="36"/>
    </row>
    <row r="16" spans="1:13">
      <c r="A16" s="30" t="s">
        <v>13</v>
      </c>
      <c r="B16" s="34">
        <v>1070</v>
      </c>
      <c r="C16" s="35">
        <v>3103</v>
      </c>
      <c r="D16" s="35">
        <v>4271</v>
      </c>
      <c r="E16" s="35">
        <v>585</v>
      </c>
      <c r="F16" s="35">
        <v>1287</v>
      </c>
      <c r="G16" s="35">
        <v>3297</v>
      </c>
      <c r="H16" s="35">
        <v>1229</v>
      </c>
      <c r="I16" s="35">
        <v>1348</v>
      </c>
      <c r="J16" s="35">
        <v>9406</v>
      </c>
      <c r="K16" s="35"/>
      <c r="L16" s="35"/>
      <c r="M16" s="36"/>
    </row>
    <row r="17" spans="1:13">
      <c r="A17" s="30" t="s">
        <v>14</v>
      </c>
      <c r="B17" s="34">
        <v>1007</v>
      </c>
      <c r="C17" s="35">
        <v>2187</v>
      </c>
      <c r="D17" s="35">
        <v>3945</v>
      </c>
      <c r="E17" s="35">
        <v>607</v>
      </c>
      <c r="F17" s="35">
        <v>6186</v>
      </c>
      <c r="G17" s="35">
        <v>8517</v>
      </c>
      <c r="H17" s="35">
        <v>4040</v>
      </c>
      <c r="I17" s="35">
        <v>3124</v>
      </c>
      <c r="J17" s="35">
        <v>1351</v>
      </c>
      <c r="K17" s="35"/>
      <c r="L17" s="35"/>
      <c r="M17" s="36"/>
    </row>
    <row r="18" spans="1:13">
      <c r="A18" s="30" t="s">
        <v>15</v>
      </c>
      <c r="B18" s="34">
        <v>1486</v>
      </c>
      <c r="C18" s="35">
        <v>1478</v>
      </c>
      <c r="D18" s="35">
        <v>539</v>
      </c>
      <c r="E18" s="35">
        <v>1075</v>
      </c>
      <c r="F18" s="35">
        <v>996</v>
      </c>
      <c r="G18" s="35">
        <v>898</v>
      </c>
      <c r="H18" s="35">
        <v>4535</v>
      </c>
      <c r="I18" s="35">
        <v>2819</v>
      </c>
      <c r="J18" s="35">
        <v>1266</v>
      </c>
      <c r="K18" s="35"/>
      <c r="L18" s="35"/>
      <c r="M18" s="36"/>
    </row>
    <row r="19" spans="1:13">
      <c r="A19" s="30" t="s">
        <v>16</v>
      </c>
      <c r="B19" s="34">
        <v>1523</v>
      </c>
      <c r="C19" s="35">
        <v>2210</v>
      </c>
      <c r="D19" s="35">
        <v>3786</v>
      </c>
      <c r="E19" s="35">
        <v>1045</v>
      </c>
      <c r="F19" s="35">
        <v>2406</v>
      </c>
      <c r="G19" s="35">
        <v>1908</v>
      </c>
      <c r="H19" s="35">
        <v>13449</v>
      </c>
      <c r="I19" s="35">
        <v>933</v>
      </c>
      <c r="J19" s="35">
        <v>2563</v>
      </c>
      <c r="K19" s="35"/>
      <c r="L19" s="35"/>
      <c r="M19" s="36"/>
    </row>
    <row r="20" spans="1:13">
      <c r="A20" s="30" t="s">
        <v>17</v>
      </c>
      <c r="B20" s="34">
        <v>1039</v>
      </c>
      <c r="C20" s="35">
        <v>1871</v>
      </c>
      <c r="D20" s="35">
        <v>3012</v>
      </c>
      <c r="E20" s="35">
        <v>3797</v>
      </c>
      <c r="F20" s="35">
        <v>1186</v>
      </c>
      <c r="G20" s="35">
        <v>841</v>
      </c>
      <c r="H20" s="35">
        <v>904</v>
      </c>
      <c r="I20" s="35">
        <v>5399</v>
      </c>
      <c r="J20" s="35">
        <v>2678</v>
      </c>
      <c r="K20" s="35"/>
      <c r="L20" s="35"/>
      <c r="M20" s="36"/>
    </row>
    <row r="21" spans="1:13">
      <c r="A21" s="30" t="s">
        <v>18</v>
      </c>
      <c r="B21" s="37">
        <v>811</v>
      </c>
      <c r="C21" s="38">
        <v>1309</v>
      </c>
      <c r="D21" s="38">
        <v>1776</v>
      </c>
      <c r="E21" s="38">
        <v>2156</v>
      </c>
      <c r="F21" s="38">
        <v>5274</v>
      </c>
      <c r="G21" s="38">
        <v>5199</v>
      </c>
      <c r="H21" s="38">
        <v>8093</v>
      </c>
      <c r="I21" s="38">
        <v>12543</v>
      </c>
      <c r="J21" s="38">
        <v>8859</v>
      </c>
      <c r="K21" s="38"/>
      <c r="L21" s="38"/>
      <c r="M21" s="39"/>
    </row>
    <row r="23" spans="1:13" s="28" customFormat="1"/>
    <row r="25" spans="1:13">
      <c r="B25" s="27"/>
      <c r="C25" s="23" t="s">
        <v>41</v>
      </c>
      <c r="D25" s="23" t="s">
        <v>42</v>
      </c>
      <c r="E25" s="23" t="s">
        <v>43</v>
      </c>
      <c r="F25" s="23" t="s">
        <v>46</v>
      </c>
      <c r="G25" s="23" t="s">
        <v>47</v>
      </c>
      <c r="H25" s="23" t="s">
        <v>48</v>
      </c>
      <c r="I25" s="24" t="s">
        <v>49</v>
      </c>
      <c r="K25" s="112"/>
    </row>
    <row r="26" spans="1:13">
      <c r="B26" s="40" t="s">
        <v>19</v>
      </c>
      <c r="C26" s="32">
        <v>1365</v>
      </c>
      <c r="D26" s="32">
        <v>1876</v>
      </c>
      <c r="E26" s="32">
        <v>4055</v>
      </c>
      <c r="F26" s="14">
        <f>AVERAGE(C26:E26)</f>
        <v>2432</v>
      </c>
      <c r="G26" s="15">
        <f>STDEV(C26:E26)</f>
        <v>1428.5926641278822</v>
      </c>
      <c r="H26" s="15">
        <f>G26/F26*100</f>
        <v>58.741474676310943</v>
      </c>
      <c r="I26" s="25">
        <f>F26/$F$48</f>
        <v>0.81238169468878751</v>
      </c>
      <c r="K26" s="124"/>
    </row>
    <row r="27" spans="1:13">
      <c r="B27" s="40" t="s">
        <v>20</v>
      </c>
      <c r="C27" s="35">
        <v>5715</v>
      </c>
      <c r="D27" s="35">
        <v>5803</v>
      </c>
      <c r="E27" s="35">
        <v>8709</v>
      </c>
      <c r="F27" s="16">
        <f t="shared" ref="F27:F48" si="0">AVERAGE(C27:E27)</f>
        <v>6742.333333333333</v>
      </c>
      <c r="G27" s="15">
        <f t="shared" ref="G27:G48" si="1">STDEV(C27:E27)</f>
        <v>1703.7515468322629</v>
      </c>
      <c r="H27" s="15">
        <f>G27/F27*100</f>
        <v>25.269464777262019</v>
      </c>
      <c r="I27" s="25">
        <f t="shared" ref="I27:I49" si="2">F27/$F$49</f>
        <v>0.79546169576844417</v>
      </c>
      <c r="K27" s="124"/>
    </row>
    <row r="28" spans="1:13">
      <c r="B28" s="40" t="s">
        <v>21</v>
      </c>
      <c r="C28" s="35">
        <v>1070</v>
      </c>
      <c r="D28" s="35">
        <v>3103</v>
      </c>
      <c r="E28" s="35">
        <v>4271</v>
      </c>
      <c r="F28" s="16">
        <f t="shared" si="0"/>
        <v>2814.6666666666665</v>
      </c>
      <c r="G28" s="15">
        <f t="shared" si="1"/>
        <v>1619.8618253830584</v>
      </c>
      <c r="H28" s="15">
        <f t="shared" ref="H28:H49" si="3">G28/F28*100</f>
        <v>57.550751730805018</v>
      </c>
      <c r="I28" s="25">
        <f>F28/$F$48</f>
        <v>0.9402071038859815</v>
      </c>
      <c r="K28" s="124"/>
    </row>
    <row r="29" spans="1:13">
      <c r="B29" s="40" t="s">
        <v>22</v>
      </c>
      <c r="C29" s="35">
        <v>1007</v>
      </c>
      <c r="D29" s="35">
        <v>2187</v>
      </c>
      <c r="E29" s="35">
        <v>3945</v>
      </c>
      <c r="F29" s="16">
        <f t="shared" si="0"/>
        <v>2379.6666666666665</v>
      </c>
      <c r="G29" s="15">
        <f t="shared" si="1"/>
        <v>1478.4455801054478</v>
      </c>
      <c r="H29" s="15">
        <f t="shared" si="3"/>
        <v>62.128263626787273</v>
      </c>
      <c r="I29" s="25">
        <f t="shared" si="2"/>
        <v>0.28075350007865346</v>
      </c>
      <c r="K29" s="124"/>
    </row>
    <row r="30" spans="1:13">
      <c r="B30" s="40" t="s">
        <v>23</v>
      </c>
      <c r="C30" s="35">
        <v>1486</v>
      </c>
      <c r="D30" s="35">
        <v>1478</v>
      </c>
      <c r="E30" s="35">
        <v>539</v>
      </c>
      <c r="F30" s="16">
        <f t="shared" si="0"/>
        <v>1167.6666666666667</v>
      </c>
      <c r="G30" s="15">
        <f t="shared" si="1"/>
        <v>544.45599760984658</v>
      </c>
      <c r="H30" s="15">
        <f t="shared" si="3"/>
        <v>46.627690346261481</v>
      </c>
      <c r="I30" s="25">
        <f t="shared" si="2"/>
        <v>0.13776152273084788</v>
      </c>
      <c r="K30" s="124"/>
    </row>
    <row r="31" spans="1:13">
      <c r="B31" s="40" t="s">
        <v>24</v>
      </c>
      <c r="C31" s="35">
        <v>1523</v>
      </c>
      <c r="D31" s="35">
        <v>2210</v>
      </c>
      <c r="E31" s="35">
        <v>3786</v>
      </c>
      <c r="F31" s="16">
        <f t="shared" si="0"/>
        <v>2506.3333333333335</v>
      </c>
      <c r="G31" s="15">
        <f t="shared" si="1"/>
        <v>1160.2380502868082</v>
      </c>
      <c r="H31" s="15">
        <f t="shared" si="3"/>
        <v>46.292248315739123</v>
      </c>
      <c r="I31" s="25">
        <f t="shared" si="2"/>
        <v>0.29569765612710402</v>
      </c>
      <c r="K31" s="124"/>
    </row>
    <row r="32" spans="1:13">
      <c r="B32" s="40" t="s">
        <v>25</v>
      </c>
      <c r="C32" s="35">
        <v>1039</v>
      </c>
      <c r="D32" s="35">
        <v>1871</v>
      </c>
      <c r="E32" s="35">
        <v>3012</v>
      </c>
      <c r="F32" s="16">
        <f t="shared" si="0"/>
        <v>1974</v>
      </c>
      <c r="G32" s="15">
        <f t="shared" si="1"/>
        <v>990.52460847775001</v>
      </c>
      <c r="H32" s="15">
        <f t="shared" si="3"/>
        <v>50.178551594617524</v>
      </c>
      <c r="I32" s="25">
        <f t="shared" si="2"/>
        <v>0.23289287399716849</v>
      </c>
      <c r="K32" s="124"/>
    </row>
    <row r="33" spans="2:11">
      <c r="B33" s="40" t="s">
        <v>26</v>
      </c>
      <c r="C33" s="35">
        <v>811</v>
      </c>
      <c r="D33" s="35">
        <v>1309</v>
      </c>
      <c r="E33" s="35">
        <v>1776</v>
      </c>
      <c r="F33" s="16">
        <f t="shared" si="0"/>
        <v>1298.6666666666667</v>
      </c>
      <c r="G33" s="15">
        <f t="shared" si="1"/>
        <v>482.58298077463684</v>
      </c>
      <c r="H33" s="15">
        <f t="shared" si="3"/>
        <v>37.159880449792361</v>
      </c>
      <c r="I33" s="25">
        <f t="shared" si="2"/>
        <v>0.15321692622306121</v>
      </c>
      <c r="K33" s="124"/>
    </row>
    <row r="34" spans="2:11">
      <c r="B34" s="40" t="s">
        <v>27</v>
      </c>
      <c r="C34" s="35">
        <v>5233</v>
      </c>
      <c r="D34" s="35">
        <v>5762</v>
      </c>
      <c r="E34" s="35">
        <v>6010</v>
      </c>
      <c r="F34" s="16">
        <f t="shared" si="0"/>
        <v>5668.333333333333</v>
      </c>
      <c r="G34" s="15">
        <f t="shared" si="1"/>
        <v>396.87823489495275</v>
      </c>
      <c r="H34" s="15">
        <f t="shared" si="3"/>
        <v>7.0016742410165147</v>
      </c>
      <c r="I34" s="25">
        <f t="shared" si="2"/>
        <v>0.66875098316816106</v>
      </c>
      <c r="K34" s="124"/>
    </row>
    <row r="35" spans="2:11">
      <c r="B35" s="40" t="s">
        <v>28</v>
      </c>
      <c r="C35" s="35">
        <v>5755</v>
      </c>
      <c r="D35" s="35">
        <v>3986</v>
      </c>
      <c r="E35" s="35">
        <v>3085</v>
      </c>
      <c r="F35" s="16">
        <f t="shared" si="0"/>
        <v>4275.333333333333</v>
      </c>
      <c r="G35" s="15">
        <f t="shared" si="1"/>
        <v>1358.311574467851</v>
      </c>
      <c r="H35" s="15">
        <f t="shared" si="3"/>
        <v>31.77089290038635</v>
      </c>
      <c r="I35" s="25">
        <f t="shared" si="2"/>
        <v>0.50440459336164856</v>
      </c>
      <c r="K35" s="124"/>
    </row>
    <row r="36" spans="2:11">
      <c r="B36" s="40" t="s">
        <v>29</v>
      </c>
      <c r="C36" s="35">
        <v>585</v>
      </c>
      <c r="D36" s="35">
        <v>1287</v>
      </c>
      <c r="E36" s="35">
        <v>3297</v>
      </c>
      <c r="F36" s="16">
        <f t="shared" si="0"/>
        <v>1723</v>
      </c>
      <c r="G36" s="15">
        <f t="shared" si="1"/>
        <v>1407.5894287753088</v>
      </c>
      <c r="H36" s="15">
        <f t="shared" si="3"/>
        <v>81.694104978253563</v>
      </c>
      <c r="I36" s="25">
        <f t="shared" si="2"/>
        <v>0.20327984898537046</v>
      </c>
      <c r="K36" s="124"/>
    </row>
    <row r="37" spans="2:11">
      <c r="B37" s="40" t="s">
        <v>30</v>
      </c>
      <c r="C37" s="35">
        <v>607</v>
      </c>
      <c r="D37" s="35">
        <v>6186</v>
      </c>
      <c r="E37" s="35">
        <v>8517</v>
      </c>
      <c r="F37" s="16">
        <f t="shared" si="0"/>
        <v>5103.333333333333</v>
      </c>
      <c r="G37" s="15">
        <f t="shared" si="1"/>
        <v>4064.6217946241118</v>
      </c>
      <c r="H37" s="15">
        <f t="shared" si="3"/>
        <v>79.646410084077971</v>
      </c>
      <c r="I37" s="25">
        <f t="shared" si="2"/>
        <v>0.60209218184678304</v>
      </c>
      <c r="K37" s="124"/>
    </row>
    <row r="38" spans="2:11">
      <c r="B38" s="40" t="s">
        <v>31</v>
      </c>
      <c r="C38" s="35">
        <v>1075</v>
      </c>
      <c r="D38" s="35">
        <v>996</v>
      </c>
      <c r="E38" s="35">
        <v>898</v>
      </c>
      <c r="F38" s="16">
        <f t="shared" si="0"/>
        <v>989.66666666666663</v>
      </c>
      <c r="G38" s="15">
        <f t="shared" si="1"/>
        <v>88.669799443403122</v>
      </c>
      <c r="H38" s="15">
        <f t="shared" si="3"/>
        <v>8.9595620858945573</v>
      </c>
      <c r="I38" s="25">
        <f t="shared" si="2"/>
        <v>0.11676105081013056</v>
      </c>
      <c r="K38" s="124"/>
    </row>
    <row r="39" spans="2:11">
      <c r="B39" s="40" t="s">
        <v>32</v>
      </c>
      <c r="C39" s="35">
        <v>1045</v>
      </c>
      <c r="D39" s="35">
        <v>2406</v>
      </c>
      <c r="E39" s="35">
        <v>1908</v>
      </c>
      <c r="F39" s="16">
        <f t="shared" si="0"/>
        <v>1786.3333333333333</v>
      </c>
      <c r="G39" s="15">
        <f t="shared" si="1"/>
        <v>688.60898435420734</v>
      </c>
      <c r="H39" s="15">
        <f t="shared" si="3"/>
        <v>38.548739560787872</v>
      </c>
      <c r="I39" s="25">
        <f t="shared" si="2"/>
        <v>0.21075192700959572</v>
      </c>
      <c r="K39" s="124"/>
    </row>
    <row r="40" spans="2:11">
      <c r="B40" s="40" t="s">
        <v>33</v>
      </c>
      <c r="C40" s="35">
        <v>3797</v>
      </c>
      <c r="D40" s="35">
        <v>1186</v>
      </c>
      <c r="E40" s="35">
        <v>841</v>
      </c>
      <c r="F40" s="16">
        <f t="shared" si="0"/>
        <v>1941.3333333333333</v>
      </c>
      <c r="G40" s="15">
        <f t="shared" si="1"/>
        <v>1616.2859689217539</v>
      </c>
      <c r="H40" s="15">
        <f t="shared" si="3"/>
        <v>83.256488783744203</v>
      </c>
      <c r="I40" s="25">
        <f t="shared" si="2"/>
        <v>0.22903885480572597</v>
      </c>
      <c r="K40" s="124"/>
    </row>
    <row r="41" spans="2:11">
      <c r="B41" s="40" t="s">
        <v>34</v>
      </c>
      <c r="C41" s="35">
        <v>2156</v>
      </c>
      <c r="D41" s="35">
        <v>5274</v>
      </c>
      <c r="E41" s="35">
        <v>5199</v>
      </c>
      <c r="F41" s="16">
        <f t="shared" si="0"/>
        <v>4209.666666666667</v>
      </c>
      <c r="G41" s="15">
        <f t="shared" si="1"/>
        <v>1778.9228013978943</v>
      </c>
      <c r="H41" s="15">
        <f t="shared" si="3"/>
        <v>42.25804421722767</v>
      </c>
      <c r="I41" s="25">
        <f t="shared" si="2"/>
        <v>0.49665722825232034</v>
      </c>
      <c r="K41" s="124"/>
    </row>
    <row r="42" spans="2:11">
      <c r="B42" s="40" t="s">
        <v>35</v>
      </c>
      <c r="C42" s="35">
        <v>9473</v>
      </c>
      <c r="D42" s="35">
        <v>7896</v>
      </c>
      <c r="E42" s="35">
        <v>2868</v>
      </c>
      <c r="F42" s="16">
        <f t="shared" si="0"/>
        <v>6745.666666666667</v>
      </c>
      <c r="G42" s="15">
        <f t="shared" si="1"/>
        <v>3449.4863868891161</v>
      </c>
      <c r="H42" s="15">
        <f t="shared" si="3"/>
        <v>51.136330289407262</v>
      </c>
      <c r="I42" s="25">
        <f t="shared" si="2"/>
        <v>0.79585496303287717</v>
      </c>
      <c r="K42" s="124"/>
    </row>
    <row r="43" spans="2:11">
      <c r="B43" s="40" t="s">
        <v>36</v>
      </c>
      <c r="C43" s="35">
        <v>5342</v>
      </c>
      <c r="D43" s="35">
        <v>4376</v>
      </c>
      <c r="E43" s="35">
        <v>3782</v>
      </c>
      <c r="F43" s="16">
        <f t="shared" si="0"/>
        <v>4500</v>
      </c>
      <c r="G43" s="15">
        <f t="shared" si="1"/>
        <v>787.35760617396716</v>
      </c>
      <c r="H43" s="15">
        <f t="shared" si="3"/>
        <v>17.496835692754825</v>
      </c>
      <c r="I43" s="25">
        <f t="shared" si="2"/>
        <v>0.53091080698442661</v>
      </c>
      <c r="K43" s="124"/>
    </row>
    <row r="44" spans="2:11">
      <c r="B44" s="40" t="s">
        <v>37</v>
      </c>
      <c r="C44" s="35">
        <v>1229</v>
      </c>
      <c r="D44" s="35">
        <v>1348</v>
      </c>
      <c r="E44" s="42">
        <v>9406</v>
      </c>
      <c r="F44" s="16">
        <f t="shared" si="0"/>
        <v>3994.3333333333335</v>
      </c>
      <c r="G44" s="15">
        <f t="shared" si="1"/>
        <v>4687.0184908247729</v>
      </c>
      <c r="H44" s="15">
        <f t="shared" si="3"/>
        <v>117.34169634043494</v>
      </c>
      <c r="I44" s="25">
        <f t="shared" si="2"/>
        <v>0.47125216296995442</v>
      </c>
      <c r="K44" s="124"/>
    </row>
    <row r="45" spans="2:11">
      <c r="B45" s="40" t="s">
        <v>38</v>
      </c>
      <c r="C45" s="35">
        <v>4040</v>
      </c>
      <c r="D45" s="35">
        <v>3124</v>
      </c>
      <c r="E45" s="35">
        <v>1351</v>
      </c>
      <c r="F45" s="16">
        <f t="shared" si="0"/>
        <v>2838.3333333333335</v>
      </c>
      <c r="G45" s="15">
        <f t="shared" si="1"/>
        <v>1367.0714441218256</v>
      </c>
      <c r="H45" s="15">
        <f t="shared" si="3"/>
        <v>48.164584055965669</v>
      </c>
      <c r="I45" s="25">
        <f t="shared" si="2"/>
        <v>0.33486707566462171</v>
      </c>
      <c r="K45" s="124"/>
    </row>
    <row r="46" spans="2:11">
      <c r="B46" s="40" t="s">
        <v>39</v>
      </c>
      <c r="C46" s="35">
        <v>4535</v>
      </c>
      <c r="D46" s="35">
        <v>2819</v>
      </c>
      <c r="E46" s="35">
        <v>1266</v>
      </c>
      <c r="F46" s="16">
        <f t="shared" si="0"/>
        <v>2873.3333333333335</v>
      </c>
      <c r="G46" s="15">
        <f t="shared" si="1"/>
        <v>1635.1771565592928</v>
      </c>
      <c r="H46" s="15">
        <f t="shared" si="3"/>
        <v>56.908717745683049</v>
      </c>
      <c r="I46" s="25">
        <f t="shared" si="2"/>
        <v>0.33899638194116721</v>
      </c>
      <c r="K46" s="124"/>
    </row>
    <row r="47" spans="2:11">
      <c r="B47" s="40" t="s">
        <v>40</v>
      </c>
      <c r="C47" s="35">
        <v>13449</v>
      </c>
      <c r="D47" s="35">
        <v>933</v>
      </c>
      <c r="E47" s="35">
        <v>2563</v>
      </c>
      <c r="F47" s="16">
        <f>AVERAGE(C47:D47)</f>
        <v>7191</v>
      </c>
      <c r="G47" s="15">
        <f>STDEV(C47:D47)</f>
        <v>8850.148473330828</v>
      </c>
      <c r="H47" s="15">
        <f t="shared" si="3"/>
        <v>123.07256950814669</v>
      </c>
      <c r="I47" s="25">
        <f t="shared" si="2"/>
        <v>0.84839546956111378</v>
      </c>
      <c r="K47" s="124"/>
    </row>
    <row r="48" spans="2:11">
      <c r="B48" s="40" t="s">
        <v>44</v>
      </c>
      <c r="C48" s="42">
        <v>904</v>
      </c>
      <c r="D48" s="35">
        <v>5399</v>
      </c>
      <c r="E48" s="35">
        <v>2678</v>
      </c>
      <c r="F48" s="16">
        <f t="shared" si="0"/>
        <v>2993.6666666666665</v>
      </c>
      <c r="G48" s="15">
        <f t="shared" si="1"/>
        <v>2264.0650020114999</v>
      </c>
      <c r="H48" s="15">
        <f t="shared" si="3"/>
        <v>75.628493553440606</v>
      </c>
      <c r="I48" s="25">
        <f t="shared" si="2"/>
        <v>0.35319333018719518</v>
      </c>
      <c r="K48" s="124"/>
    </row>
    <row r="49" spans="2:11">
      <c r="B49" s="41" t="s">
        <v>45</v>
      </c>
      <c r="C49" s="38">
        <v>8093</v>
      </c>
      <c r="D49" s="38">
        <v>12543</v>
      </c>
      <c r="E49" s="38">
        <v>8859</v>
      </c>
      <c r="F49" s="20">
        <f>AVERAGE(C49,E49)</f>
        <v>8476</v>
      </c>
      <c r="G49" s="21">
        <f>STDEV(C49,E49)</f>
        <v>541.64379438889546</v>
      </c>
      <c r="H49" s="21">
        <f t="shared" si="3"/>
        <v>6.3903231994914513</v>
      </c>
      <c r="I49" s="26">
        <f t="shared" si="2"/>
        <v>1</v>
      </c>
      <c r="K49" s="1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M59"/>
  <sheetViews>
    <sheetView topLeftCell="A29" zoomScale="90" zoomScaleNormal="90" workbookViewId="0">
      <selection activeCell="K38" sqref="K38:L38"/>
    </sheetView>
  </sheetViews>
  <sheetFormatPr defaultRowHeight="15"/>
  <sheetData>
    <row r="3" spans="1:13">
      <c r="A3" s="44" t="s">
        <v>0</v>
      </c>
      <c r="B3" s="43"/>
      <c r="C3" s="43"/>
      <c r="D3" s="44" t="s">
        <v>1</v>
      </c>
      <c r="E3" s="43"/>
      <c r="F3" s="43"/>
      <c r="G3" s="43"/>
      <c r="H3" s="43"/>
      <c r="I3" s="43"/>
      <c r="J3" s="43"/>
      <c r="K3" s="44" t="s">
        <v>54</v>
      </c>
      <c r="L3" s="43"/>
      <c r="M3" s="43"/>
    </row>
    <row r="4" spans="1:13">
      <c r="A4" s="44" t="s">
        <v>3</v>
      </c>
      <c r="B4" s="43"/>
      <c r="C4" s="43"/>
      <c r="D4" s="43"/>
      <c r="E4" s="43"/>
      <c r="F4" s="43"/>
      <c r="G4" s="43"/>
      <c r="H4" s="43"/>
      <c r="I4" s="44" t="s">
        <v>55</v>
      </c>
      <c r="J4" s="43"/>
      <c r="K4" s="44" t="s">
        <v>56</v>
      </c>
      <c r="L4" s="43"/>
      <c r="M4" s="43"/>
    </row>
    <row r="5" spans="1:13">
      <c r="A5" s="44" t="s">
        <v>57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>
      <c r="A6" s="44" t="s">
        <v>7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>
      <c r="A7" s="44" t="s">
        <v>8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>
      <c r="A8" s="44" t="s">
        <v>9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12" spans="1:13">
      <c r="A12" s="43"/>
      <c r="B12" s="43" t="s">
        <v>10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3" spans="1:13">
      <c r="A13" s="43"/>
      <c r="B13" s="45">
        <v>1</v>
      </c>
      <c r="C13" s="45">
        <v>2</v>
      </c>
      <c r="D13" s="45">
        <v>3</v>
      </c>
      <c r="E13" s="45">
        <v>4</v>
      </c>
      <c r="F13" s="45">
        <v>5</v>
      </c>
      <c r="G13" s="45">
        <v>6</v>
      </c>
      <c r="H13" s="45">
        <v>7</v>
      </c>
      <c r="I13" s="45">
        <v>8</v>
      </c>
      <c r="J13" s="45">
        <v>9</v>
      </c>
      <c r="K13" s="45">
        <v>10</v>
      </c>
      <c r="L13" s="45">
        <v>11</v>
      </c>
      <c r="M13" s="45">
        <v>12</v>
      </c>
    </row>
    <row r="14" spans="1:13">
      <c r="A14" s="45" t="s">
        <v>11</v>
      </c>
      <c r="B14" s="46">
        <v>743</v>
      </c>
      <c r="C14" s="47">
        <v>887</v>
      </c>
      <c r="D14" s="47">
        <v>510</v>
      </c>
      <c r="E14" s="47">
        <v>546</v>
      </c>
      <c r="F14" s="47">
        <v>343</v>
      </c>
      <c r="G14" s="47">
        <v>578</v>
      </c>
      <c r="H14" s="47">
        <v>277</v>
      </c>
      <c r="I14" s="47">
        <v>436</v>
      </c>
      <c r="J14" s="47">
        <v>367</v>
      </c>
      <c r="K14" s="47">
        <v>356</v>
      </c>
      <c r="L14" s="47">
        <v>547</v>
      </c>
      <c r="M14" s="48">
        <v>303</v>
      </c>
    </row>
    <row r="15" spans="1:13">
      <c r="A15" s="45" t="s">
        <v>12</v>
      </c>
      <c r="B15" s="49">
        <v>600</v>
      </c>
      <c r="C15" s="50">
        <v>474</v>
      </c>
      <c r="D15" s="50">
        <v>516</v>
      </c>
      <c r="E15" s="50">
        <v>992</v>
      </c>
      <c r="F15" s="50">
        <v>867</v>
      </c>
      <c r="G15" s="50">
        <v>813</v>
      </c>
      <c r="H15" s="50">
        <v>488</v>
      </c>
      <c r="I15" s="50">
        <v>571</v>
      </c>
      <c r="J15" s="50">
        <v>559</v>
      </c>
      <c r="K15" s="50">
        <v>346</v>
      </c>
      <c r="L15" s="50">
        <v>316</v>
      </c>
      <c r="M15" s="51">
        <v>428</v>
      </c>
    </row>
    <row r="16" spans="1:13">
      <c r="A16" s="45" t="s">
        <v>13</v>
      </c>
      <c r="B16" s="49">
        <v>531</v>
      </c>
      <c r="C16" s="50">
        <v>365</v>
      </c>
      <c r="D16" s="50">
        <v>350</v>
      </c>
      <c r="E16" s="50">
        <v>386</v>
      </c>
      <c r="F16" s="50">
        <v>315</v>
      </c>
      <c r="G16" s="50">
        <v>346</v>
      </c>
      <c r="H16" s="50">
        <v>1693</v>
      </c>
      <c r="I16" s="50">
        <v>1611</v>
      </c>
      <c r="J16" s="50">
        <v>1669</v>
      </c>
      <c r="K16" s="50">
        <v>281</v>
      </c>
      <c r="L16" s="50">
        <v>251</v>
      </c>
      <c r="M16" s="51">
        <v>280</v>
      </c>
    </row>
    <row r="17" spans="1:13">
      <c r="A17" s="45" t="s">
        <v>14</v>
      </c>
      <c r="B17" s="49">
        <v>401</v>
      </c>
      <c r="C17" s="50">
        <v>382</v>
      </c>
      <c r="D17" s="50">
        <v>403</v>
      </c>
      <c r="E17" s="50">
        <v>481</v>
      </c>
      <c r="F17" s="50">
        <v>526</v>
      </c>
      <c r="G17" s="50">
        <v>606</v>
      </c>
      <c r="H17" s="50">
        <v>632</v>
      </c>
      <c r="I17" s="50">
        <v>716</v>
      </c>
      <c r="J17" s="50">
        <v>843</v>
      </c>
      <c r="K17" s="50">
        <v>414</v>
      </c>
      <c r="L17" s="50">
        <v>418</v>
      </c>
      <c r="M17" s="51">
        <v>466</v>
      </c>
    </row>
    <row r="18" spans="1:13">
      <c r="A18" s="45" t="s">
        <v>15</v>
      </c>
      <c r="B18" s="49">
        <v>469</v>
      </c>
      <c r="C18" s="50">
        <v>950</v>
      </c>
      <c r="D18" s="50">
        <v>485</v>
      </c>
      <c r="E18" s="50">
        <v>363</v>
      </c>
      <c r="F18" s="50">
        <v>395</v>
      </c>
      <c r="G18" s="50">
        <v>532</v>
      </c>
      <c r="H18" s="50">
        <v>518</v>
      </c>
      <c r="I18" s="50">
        <v>495</v>
      </c>
      <c r="J18" s="50">
        <v>712</v>
      </c>
      <c r="K18" s="50">
        <v>818</v>
      </c>
      <c r="L18" s="50">
        <v>364</v>
      </c>
      <c r="M18" s="51">
        <v>759</v>
      </c>
    </row>
    <row r="19" spans="1:13">
      <c r="A19" s="45" t="s">
        <v>16</v>
      </c>
      <c r="B19" s="49">
        <v>443</v>
      </c>
      <c r="C19" s="50">
        <v>345</v>
      </c>
      <c r="D19" s="50">
        <v>894</v>
      </c>
      <c r="E19" s="50">
        <v>314</v>
      </c>
      <c r="F19" s="50">
        <v>320</v>
      </c>
      <c r="G19" s="50">
        <v>517</v>
      </c>
      <c r="H19" s="50">
        <v>322</v>
      </c>
      <c r="I19" s="50">
        <v>344</v>
      </c>
      <c r="J19" s="50">
        <v>377</v>
      </c>
      <c r="K19" s="50">
        <v>311</v>
      </c>
      <c r="L19" s="50">
        <v>544</v>
      </c>
      <c r="M19" s="51">
        <v>505</v>
      </c>
    </row>
    <row r="20" spans="1:13">
      <c r="A20" s="45" t="s">
        <v>17</v>
      </c>
      <c r="B20" s="49">
        <v>611</v>
      </c>
      <c r="C20" s="50">
        <v>353</v>
      </c>
      <c r="D20" s="50">
        <v>346</v>
      </c>
      <c r="E20" s="50">
        <v>393</v>
      </c>
      <c r="F20" s="50">
        <v>347</v>
      </c>
      <c r="G20" s="50">
        <v>284</v>
      </c>
      <c r="H20" s="50">
        <v>504</v>
      </c>
      <c r="I20" s="50">
        <v>617</v>
      </c>
      <c r="J20" s="50">
        <v>565</v>
      </c>
      <c r="K20" s="50">
        <v>341</v>
      </c>
      <c r="L20" s="50">
        <v>303</v>
      </c>
      <c r="M20" s="51">
        <v>473</v>
      </c>
    </row>
    <row r="21" spans="1:13">
      <c r="A21" s="45" t="s">
        <v>18</v>
      </c>
      <c r="B21" s="52">
        <v>399</v>
      </c>
      <c r="C21" s="53">
        <v>413</v>
      </c>
      <c r="D21" s="53">
        <v>392</v>
      </c>
      <c r="E21" s="53">
        <v>730</v>
      </c>
      <c r="F21" s="53">
        <v>764</v>
      </c>
      <c r="G21" s="53">
        <v>1009</v>
      </c>
      <c r="H21" s="53">
        <v>550</v>
      </c>
      <c r="I21" s="53">
        <v>496</v>
      </c>
      <c r="J21" s="53">
        <v>783</v>
      </c>
      <c r="K21" s="53">
        <v>1094</v>
      </c>
      <c r="L21" s="53">
        <v>569</v>
      </c>
      <c r="M21" s="54">
        <v>366</v>
      </c>
    </row>
    <row r="23" spans="1:13" s="43" customFormat="1">
      <c r="B23" s="135" t="s">
        <v>50</v>
      </c>
      <c r="C23" s="135"/>
      <c r="D23" s="135"/>
      <c r="E23" s="135"/>
      <c r="F23" s="135"/>
      <c r="G23" s="135"/>
      <c r="H23" s="135"/>
      <c r="I23" s="135"/>
    </row>
    <row r="24" spans="1:13" s="43" customFormat="1"/>
    <row r="25" spans="1:13" s="43" customFormat="1">
      <c r="B25" s="17"/>
      <c r="C25" s="22" t="s">
        <v>41</v>
      </c>
      <c r="D25" s="23" t="s">
        <v>42</v>
      </c>
      <c r="E25" s="23" t="s">
        <v>43</v>
      </c>
      <c r="F25" s="23" t="s">
        <v>46</v>
      </c>
      <c r="G25" s="23" t="s">
        <v>47</v>
      </c>
      <c r="H25" s="23" t="s">
        <v>48</v>
      </c>
      <c r="I25" s="24" t="s">
        <v>49</v>
      </c>
    </row>
    <row r="26" spans="1:13" s="43" customFormat="1">
      <c r="B26" s="18" t="s">
        <v>58</v>
      </c>
      <c r="C26" s="46">
        <v>743</v>
      </c>
      <c r="D26" s="47">
        <v>887</v>
      </c>
      <c r="E26" s="47">
        <v>510</v>
      </c>
      <c r="F26" s="55">
        <f>AVERAGE(C26:E26)</f>
        <v>713.33333333333337</v>
      </c>
      <c r="G26" s="56">
        <f>STDEV(C26:E26)</f>
        <v>190.24282728485028</v>
      </c>
      <c r="H26" s="56">
        <f>G26/F26*100</f>
        <v>26.669555226848168</v>
      </c>
      <c r="I26" s="57">
        <f>F26/$F$56</f>
        <v>1.9158460161145929</v>
      </c>
    </row>
    <row r="27" spans="1:13">
      <c r="B27" s="18" t="s">
        <v>59</v>
      </c>
      <c r="C27" s="49">
        <v>600</v>
      </c>
      <c r="D27" s="50">
        <v>474</v>
      </c>
      <c r="E27" s="50">
        <v>516</v>
      </c>
      <c r="F27" s="16">
        <f t="shared" ref="F27:F56" si="0">AVERAGE(C27:E27)</f>
        <v>530</v>
      </c>
      <c r="G27" s="15">
        <f t="shared" ref="G27:G56" si="1">STDEV(C27:E27)</f>
        <v>64.156059729381766</v>
      </c>
      <c r="H27" s="15">
        <f t="shared" ref="H27:H57" si="2">G27/F27*100</f>
        <v>12.104916930072031</v>
      </c>
      <c r="I27" s="25">
        <f t="shared" ref="I27:I57" si="3">F27/$F$56</f>
        <v>1.423455684870188</v>
      </c>
    </row>
    <row r="28" spans="1:13">
      <c r="B28" s="18" t="s">
        <v>60</v>
      </c>
      <c r="C28" s="49">
        <v>531</v>
      </c>
      <c r="D28" s="50">
        <v>365</v>
      </c>
      <c r="E28" s="50">
        <v>350</v>
      </c>
      <c r="F28" s="16">
        <f t="shared" si="0"/>
        <v>415.33333333333331</v>
      </c>
      <c r="G28" s="15">
        <f t="shared" si="1"/>
        <v>100.45065123399321</v>
      </c>
      <c r="H28" s="15">
        <f t="shared" si="2"/>
        <v>24.185550056338656</v>
      </c>
      <c r="I28" s="25">
        <f t="shared" si="3"/>
        <v>1.1154879140555058</v>
      </c>
    </row>
    <row r="29" spans="1:13">
      <c r="B29" s="18" t="s">
        <v>61</v>
      </c>
      <c r="C29" s="49">
        <v>401</v>
      </c>
      <c r="D29" s="50">
        <v>382</v>
      </c>
      <c r="E29" s="50">
        <v>403</v>
      </c>
      <c r="F29" s="16">
        <f t="shared" si="0"/>
        <v>395.33333333333331</v>
      </c>
      <c r="G29" s="15">
        <f t="shared" si="1"/>
        <v>11.590225767142472</v>
      </c>
      <c r="H29" s="15">
        <f t="shared" si="2"/>
        <v>2.9317603120933744</v>
      </c>
      <c r="I29" s="25">
        <f t="shared" si="3"/>
        <v>1.0617726051924798</v>
      </c>
    </row>
    <row r="30" spans="1:13">
      <c r="B30" s="18" t="s">
        <v>62</v>
      </c>
      <c r="C30" s="49">
        <v>469</v>
      </c>
      <c r="D30" s="12">
        <v>950</v>
      </c>
      <c r="E30" s="50">
        <v>485</v>
      </c>
      <c r="F30" s="16">
        <f>AVERAGE(C30,E30)</f>
        <v>477</v>
      </c>
      <c r="G30" s="15">
        <f t="shared" si="1"/>
        <v>273.20383111027814</v>
      </c>
      <c r="H30" s="15">
        <f t="shared" si="2"/>
        <v>57.275436291462924</v>
      </c>
      <c r="I30" s="25">
        <f t="shared" si="3"/>
        <v>1.2811101163831693</v>
      </c>
    </row>
    <row r="31" spans="1:13">
      <c r="B31" s="18" t="s">
        <v>63</v>
      </c>
      <c r="C31" s="49">
        <v>443</v>
      </c>
      <c r="D31" s="50">
        <v>345</v>
      </c>
      <c r="E31" s="50">
        <v>894</v>
      </c>
      <c r="F31" s="16">
        <f t="shared" si="0"/>
        <v>560.66666666666663</v>
      </c>
      <c r="G31" s="15">
        <f t="shared" si="1"/>
        <v>292.80425771039143</v>
      </c>
      <c r="H31" s="15">
        <f t="shared" si="2"/>
        <v>52.224302802091216</v>
      </c>
      <c r="I31" s="25">
        <f t="shared" si="3"/>
        <v>1.505819158460161</v>
      </c>
    </row>
    <row r="32" spans="1:13">
      <c r="B32" s="18" t="s">
        <v>64</v>
      </c>
      <c r="C32" s="49">
        <v>611</v>
      </c>
      <c r="D32" s="50">
        <v>353</v>
      </c>
      <c r="E32" s="50">
        <v>346</v>
      </c>
      <c r="F32" s="16">
        <f t="shared" si="0"/>
        <v>436.66666666666669</v>
      </c>
      <c r="G32" s="15">
        <f t="shared" si="1"/>
        <v>151.01765901156497</v>
      </c>
      <c r="H32" s="15">
        <f t="shared" si="2"/>
        <v>34.584196720205718</v>
      </c>
      <c r="I32" s="25">
        <f t="shared" si="3"/>
        <v>1.1727842435094002</v>
      </c>
    </row>
    <row r="33" spans="2:12">
      <c r="B33" s="18" t="s">
        <v>65</v>
      </c>
      <c r="C33" s="49">
        <v>399</v>
      </c>
      <c r="D33" s="50">
        <v>413</v>
      </c>
      <c r="E33" s="50">
        <v>392</v>
      </c>
      <c r="F33" s="16">
        <f t="shared" si="0"/>
        <v>401.33333333333331</v>
      </c>
      <c r="G33" s="15">
        <f t="shared" si="1"/>
        <v>10.692676621563626</v>
      </c>
      <c r="H33" s="15">
        <f t="shared" si="2"/>
        <v>2.6642881947417671</v>
      </c>
      <c r="I33" s="25">
        <f t="shared" si="3"/>
        <v>1.0778871978513878</v>
      </c>
    </row>
    <row r="34" spans="2:12">
      <c r="B34" s="18" t="s">
        <v>66</v>
      </c>
      <c r="C34" s="49">
        <v>546</v>
      </c>
      <c r="D34" s="50">
        <v>343</v>
      </c>
      <c r="E34" s="50">
        <v>578</v>
      </c>
      <c r="F34" s="16">
        <f t="shared" si="0"/>
        <v>489</v>
      </c>
      <c r="G34" s="15">
        <f t="shared" si="1"/>
        <v>127.44802862343536</v>
      </c>
      <c r="H34" s="15">
        <f t="shared" si="2"/>
        <v>26.062991538534842</v>
      </c>
      <c r="I34" s="25">
        <f t="shared" si="3"/>
        <v>1.3133393017009849</v>
      </c>
    </row>
    <row r="35" spans="2:12">
      <c r="B35" s="18" t="s">
        <v>67</v>
      </c>
      <c r="C35" s="49">
        <v>992</v>
      </c>
      <c r="D35" s="50">
        <v>867</v>
      </c>
      <c r="E35" s="50">
        <v>813</v>
      </c>
      <c r="F35" s="16">
        <f t="shared" si="0"/>
        <v>890.66666666666663</v>
      </c>
      <c r="G35" s="15">
        <f t="shared" si="1"/>
        <v>91.816846674961198</v>
      </c>
      <c r="H35" s="15">
        <f t="shared" si="2"/>
        <v>10.308777695542052</v>
      </c>
      <c r="I35" s="25">
        <f t="shared" si="3"/>
        <v>2.3921217547000895</v>
      </c>
    </row>
    <row r="36" spans="2:12">
      <c r="B36" s="18" t="s">
        <v>68</v>
      </c>
      <c r="C36" s="49">
        <v>386</v>
      </c>
      <c r="D36" s="50">
        <v>315</v>
      </c>
      <c r="E36" s="50">
        <v>346</v>
      </c>
      <c r="F36" s="16">
        <f t="shared" si="0"/>
        <v>349</v>
      </c>
      <c r="G36" s="15">
        <f t="shared" si="1"/>
        <v>35.594943461115371</v>
      </c>
      <c r="H36" s="15">
        <f t="shared" si="2"/>
        <v>10.199124200892657</v>
      </c>
      <c r="I36" s="25">
        <f t="shared" si="3"/>
        <v>0.93733213965980311</v>
      </c>
    </row>
    <row r="37" spans="2:12">
      <c r="B37" s="18" t="s">
        <v>69</v>
      </c>
      <c r="C37" s="49">
        <v>481</v>
      </c>
      <c r="D37" s="50">
        <v>526</v>
      </c>
      <c r="E37" s="50">
        <v>606</v>
      </c>
      <c r="F37" s="16">
        <f t="shared" si="0"/>
        <v>537.66666666666663</v>
      </c>
      <c r="G37" s="15">
        <f t="shared" si="1"/>
        <v>63.311399710741931</v>
      </c>
      <c r="H37" s="15">
        <f t="shared" si="2"/>
        <v>11.775213833367998</v>
      </c>
      <c r="I37" s="25">
        <f t="shared" si="3"/>
        <v>1.4440465532676812</v>
      </c>
    </row>
    <row r="38" spans="2:12">
      <c r="B38" s="18" t="s">
        <v>70</v>
      </c>
      <c r="C38" s="49">
        <v>363</v>
      </c>
      <c r="D38" s="50">
        <v>395</v>
      </c>
      <c r="E38" s="50">
        <v>532</v>
      </c>
      <c r="F38" s="16">
        <f t="shared" si="0"/>
        <v>430</v>
      </c>
      <c r="G38" s="15">
        <f t="shared" si="1"/>
        <v>89.771933253105345</v>
      </c>
      <c r="H38" s="15">
        <f t="shared" si="2"/>
        <v>20.877193779791941</v>
      </c>
      <c r="I38" s="25">
        <f t="shared" si="3"/>
        <v>1.1548791405550582</v>
      </c>
      <c r="K38" s="124">
        <f>F56/F38*100</f>
        <v>86.589147286821699</v>
      </c>
      <c r="L38">
        <v>86.270871985157697</v>
      </c>
    </row>
    <row r="39" spans="2:12">
      <c r="B39" s="18" t="s">
        <v>71</v>
      </c>
      <c r="C39" s="49">
        <v>314</v>
      </c>
      <c r="D39" s="50">
        <v>320</v>
      </c>
      <c r="E39" s="50">
        <v>517</v>
      </c>
      <c r="F39" s="16">
        <f t="shared" si="0"/>
        <v>383.66666666666669</v>
      </c>
      <c r="G39" s="15">
        <f t="shared" si="1"/>
        <v>115.50901840693368</v>
      </c>
      <c r="H39" s="15">
        <f t="shared" si="2"/>
        <v>30.106607751590008</v>
      </c>
      <c r="I39" s="25">
        <f t="shared" si="3"/>
        <v>1.0304386750223815</v>
      </c>
    </row>
    <row r="40" spans="2:12">
      <c r="B40" s="18" t="s">
        <v>72</v>
      </c>
      <c r="C40" s="49">
        <v>393</v>
      </c>
      <c r="D40" s="50">
        <v>347</v>
      </c>
      <c r="E40" s="50">
        <v>284</v>
      </c>
      <c r="F40" s="16">
        <f t="shared" si="0"/>
        <v>341.33333333333331</v>
      </c>
      <c r="G40" s="15">
        <f t="shared" si="1"/>
        <v>54.720501947015649</v>
      </c>
      <c r="H40" s="15">
        <f t="shared" si="2"/>
        <v>16.031397054789743</v>
      </c>
      <c r="I40" s="25">
        <f t="shared" si="3"/>
        <v>0.91674127126230975</v>
      </c>
    </row>
    <row r="41" spans="2:12">
      <c r="B41" s="18" t="s">
        <v>73</v>
      </c>
      <c r="C41" s="49">
        <v>730</v>
      </c>
      <c r="D41" s="50">
        <v>764</v>
      </c>
      <c r="E41" s="50">
        <v>1009</v>
      </c>
      <c r="F41" s="16">
        <f t="shared" si="0"/>
        <v>834.33333333333337</v>
      </c>
      <c r="G41" s="15">
        <f t="shared" si="1"/>
        <v>152.21804536037564</v>
      </c>
      <c r="H41" s="15">
        <f t="shared" si="2"/>
        <v>18.244272316465317</v>
      </c>
      <c r="I41" s="25">
        <f t="shared" si="3"/>
        <v>2.2408236347359001</v>
      </c>
    </row>
    <row r="42" spans="2:12">
      <c r="B42" s="18" t="s">
        <v>74</v>
      </c>
      <c r="C42" s="49">
        <v>277</v>
      </c>
      <c r="D42" s="50">
        <v>436</v>
      </c>
      <c r="E42" s="50">
        <v>367</v>
      </c>
      <c r="F42" s="16">
        <f t="shared" si="0"/>
        <v>360</v>
      </c>
      <c r="G42" s="15">
        <f t="shared" si="1"/>
        <v>79.730797061110579</v>
      </c>
      <c r="H42" s="15">
        <f t="shared" si="2"/>
        <v>22.147443628086272</v>
      </c>
      <c r="I42" s="25">
        <f t="shared" si="3"/>
        <v>0.96687555953446735</v>
      </c>
    </row>
    <row r="43" spans="2:12">
      <c r="B43" s="18" t="s">
        <v>75</v>
      </c>
      <c r="C43" s="49">
        <v>488</v>
      </c>
      <c r="D43" s="50">
        <v>571</v>
      </c>
      <c r="E43" s="50">
        <v>559</v>
      </c>
      <c r="F43" s="16">
        <f t="shared" si="0"/>
        <v>539.33333333333337</v>
      </c>
      <c r="G43" s="15">
        <f t="shared" si="1"/>
        <v>44.859038479812888</v>
      </c>
      <c r="H43" s="15">
        <f t="shared" si="2"/>
        <v>8.3174978639949728</v>
      </c>
      <c r="I43" s="25">
        <f t="shared" si="3"/>
        <v>1.4485228290062671</v>
      </c>
    </row>
    <row r="44" spans="2:12">
      <c r="B44" s="18" t="s">
        <v>76</v>
      </c>
      <c r="C44" s="49">
        <v>1693</v>
      </c>
      <c r="D44" s="50">
        <v>1611</v>
      </c>
      <c r="E44" s="50">
        <v>1669</v>
      </c>
      <c r="F44" s="16">
        <f t="shared" si="0"/>
        <v>1657.6666666666667</v>
      </c>
      <c r="G44" s="15">
        <f t="shared" si="1"/>
        <v>42.158431343366338</v>
      </c>
      <c r="H44" s="15">
        <f t="shared" si="2"/>
        <v>2.5432393732173537</v>
      </c>
      <c r="I44" s="25">
        <f t="shared" si="3"/>
        <v>4.4521038495971359</v>
      </c>
    </row>
    <row r="45" spans="2:12">
      <c r="B45" s="18" t="s">
        <v>77</v>
      </c>
      <c r="C45" s="49">
        <v>632</v>
      </c>
      <c r="D45" s="50">
        <v>716</v>
      </c>
      <c r="E45" s="50">
        <v>843</v>
      </c>
      <c r="F45" s="16">
        <f t="shared" si="0"/>
        <v>730.33333333333337</v>
      </c>
      <c r="G45" s="15">
        <f t="shared" si="1"/>
        <v>106.22774276681855</v>
      </c>
      <c r="H45" s="15">
        <f t="shared" si="2"/>
        <v>14.545103984502767</v>
      </c>
      <c r="I45" s="25">
        <f t="shared" si="3"/>
        <v>1.9615040286481649</v>
      </c>
    </row>
    <row r="46" spans="2:12">
      <c r="B46" s="18" t="s">
        <v>78</v>
      </c>
      <c r="C46" s="49">
        <v>518</v>
      </c>
      <c r="D46" s="50">
        <v>495</v>
      </c>
      <c r="E46" s="50">
        <v>712</v>
      </c>
      <c r="F46" s="16">
        <f t="shared" si="0"/>
        <v>575</v>
      </c>
      <c r="G46" s="15">
        <f t="shared" si="1"/>
        <v>119.20151005754919</v>
      </c>
      <c r="H46" s="15">
        <f t="shared" si="2"/>
        <v>20.730697401312902</v>
      </c>
      <c r="I46" s="25">
        <f t="shared" si="3"/>
        <v>1.5443151298119966</v>
      </c>
    </row>
    <row r="47" spans="2:12">
      <c r="B47" s="18" t="s">
        <v>79</v>
      </c>
      <c r="C47" s="49">
        <v>322</v>
      </c>
      <c r="D47" s="50">
        <v>344</v>
      </c>
      <c r="E47" s="50">
        <v>377</v>
      </c>
      <c r="F47" s="16">
        <f t="shared" si="0"/>
        <v>347.66666666666669</v>
      </c>
      <c r="G47" s="15">
        <f t="shared" si="1"/>
        <v>27.682726262659415</v>
      </c>
      <c r="H47" s="15">
        <f t="shared" si="2"/>
        <v>7.9624332490870797</v>
      </c>
      <c r="I47" s="25">
        <f t="shared" si="3"/>
        <v>0.93375111906893471</v>
      </c>
    </row>
    <row r="48" spans="2:12">
      <c r="B48" s="18" t="s">
        <v>80</v>
      </c>
      <c r="C48" s="49">
        <v>504</v>
      </c>
      <c r="D48" s="50">
        <v>617</v>
      </c>
      <c r="E48" s="50">
        <v>565</v>
      </c>
      <c r="F48" s="16">
        <f t="shared" si="0"/>
        <v>562</v>
      </c>
      <c r="G48" s="15">
        <f t="shared" si="1"/>
        <v>56.55970296951709</v>
      </c>
      <c r="H48" s="15">
        <f t="shared" si="2"/>
        <v>10.064004087102685</v>
      </c>
      <c r="I48" s="25">
        <f t="shared" si="3"/>
        <v>1.5094001790510296</v>
      </c>
    </row>
    <row r="49" spans="2:9">
      <c r="B49" s="18" t="s">
        <v>81</v>
      </c>
      <c r="C49" s="49">
        <v>550</v>
      </c>
      <c r="D49" s="50">
        <v>496</v>
      </c>
      <c r="E49" s="50">
        <v>783</v>
      </c>
      <c r="F49" s="16">
        <f t="shared" si="0"/>
        <v>609.66666666666663</v>
      </c>
      <c r="G49" s="15">
        <f t="shared" si="1"/>
        <v>152.51994405104327</v>
      </c>
      <c r="H49" s="15">
        <f t="shared" si="2"/>
        <v>25.016939975567514</v>
      </c>
      <c r="I49" s="25">
        <f t="shared" si="3"/>
        <v>1.6374216651745748</v>
      </c>
    </row>
    <row r="50" spans="2:9">
      <c r="B50" s="18" t="s">
        <v>82</v>
      </c>
      <c r="C50" s="49">
        <v>356</v>
      </c>
      <c r="D50" s="50">
        <v>547</v>
      </c>
      <c r="E50" s="50">
        <v>303</v>
      </c>
      <c r="F50" s="16">
        <f t="shared" si="0"/>
        <v>402</v>
      </c>
      <c r="G50" s="15">
        <f t="shared" si="1"/>
        <v>128.33939379629311</v>
      </c>
      <c r="H50" s="15">
        <f t="shared" si="2"/>
        <v>31.925222337386344</v>
      </c>
      <c r="I50" s="25">
        <f t="shared" si="3"/>
        <v>1.0796777081468218</v>
      </c>
    </row>
    <row r="51" spans="2:9">
      <c r="B51" s="18" t="s">
        <v>83</v>
      </c>
      <c r="C51" s="49">
        <v>346</v>
      </c>
      <c r="D51" s="50">
        <v>316</v>
      </c>
      <c r="E51" s="50">
        <v>428</v>
      </c>
      <c r="F51" s="16">
        <f t="shared" si="0"/>
        <v>363.33333333333331</v>
      </c>
      <c r="G51" s="15">
        <f t="shared" si="1"/>
        <v>57.977006936658462</v>
      </c>
      <c r="H51" s="15">
        <f t="shared" si="2"/>
        <v>15.956974386236276</v>
      </c>
      <c r="I51" s="25">
        <f t="shared" si="3"/>
        <v>0.97582811101163835</v>
      </c>
    </row>
    <row r="52" spans="2:9">
      <c r="B52" s="18" t="s">
        <v>84</v>
      </c>
      <c r="C52" s="49">
        <v>281</v>
      </c>
      <c r="D52" s="50">
        <v>251</v>
      </c>
      <c r="E52" s="50">
        <v>280</v>
      </c>
      <c r="F52" s="16">
        <f t="shared" si="0"/>
        <v>270.66666666666669</v>
      </c>
      <c r="G52" s="15">
        <f t="shared" si="1"/>
        <v>17.039170558842741</v>
      </c>
      <c r="H52" s="15">
        <f t="shared" si="2"/>
        <v>6.2952600586857423</v>
      </c>
      <c r="I52" s="25">
        <f t="shared" si="3"/>
        <v>0.72694717994628477</v>
      </c>
    </row>
    <row r="53" spans="2:9">
      <c r="B53" s="18" t="s">
        <v>85</v>
      </c>
      <c r="C53" s="49">
        <v>414</v>
      </c>
      <c r="D53" s="50">
        <v>418</v>
      </c>
      <c r="E53" s="50">
        <v>466</v>
      </c>
      <c r="F53" s="16">
        <f t="shared" si="0"/>
        <v>432.66666666666669</v>
      </c>
      <c r="G53" s="15">
        <f t="shared" si="1"/>
        <v>28.936712552280941</v>
      </c>
      <c r="H53" s="15">
        <f t="shared" si="2"/>
        <v>6.6879921153191688</v>
      </c>
      <c r="I53" s="25">
        <f t="shared" si="3"/>
        <v>1.162041181736795</v>
      </c>
    </row>
    <row r="54" spans="2:9">
      <c r="B54" s="18" t="s">
        <v>86</v>
      </c>
      <c r="C54" s="49">
        <v>818</v>
      </c>
      <c r="D54" s="50">
        <v>364</v>
      </c>
      <c r="E54" s="50">
        <v>759</v>
      </c>
      <c r="F54" s="16">
        <f t="shared" si="0"/>
        <v>647</v>
      </c>
      <c r="G54" s="15">
        <f t="shared" si="1"/>
        <v>246.85420798519922</v>
      </c>
      <c r="H54" s="15">
        <f t="shared" si="2"/>
        <v>38.153664294466651</v>
      </c>
      <c r="I54" s="25">
        <f t="shared" si="3"/>
        <v>1.73769024171889</v>
      </c>
    </row>
    <row r="55" spans="2:9">
      <c r="B55" s="18" t="s">
        <v>87</v>
      </c>
      <c r="C55" s="49">
        <v>311</v>
      </c>
      <c r="D55" s="50">
        <v>544</v>
      </c>
      <c r="E55" s="50">
        <v>505</v>
      </c>
      <c r="F55" s="16">
        <f t="shared" si="0"/>
        <v>453.33333333333331</v>
      </c>
      <c r="G55" s="15">
        <f t="shared" si="1"/>
        <v>124.79716877130392</v>
      </c>
      <c r="H55" s="15">
        <f t="shared" si="2"/>
        <v>27.528787228964102</v>
      </c>
      <c r="I55" s="25">
        <f t="shared" si="3"/>
        <v>1.2175470008952551</v>
      </c>
    </row>
    <row r="56" spans="2:9">
      <c r="B56" s="18" t="s">
        <v>44</v>
      </c>
      <c r="C56" s="49">
        <v>341</v>
      </c>
      <c r="D56" s="50">
        <v>303</v>
      </c>
      <c r="E56" s="50">
        <v>473</v>
      </c>
      <c r="F56" s="16">
        <f t="shared" si="0"/>
        <v>372.33333333333331</v>
      </c>
      <c r="G56" s="15">
        <f t="shared" si="1"/>
        <v>89.226304043893592</v>
      </c>
      <c r="H56" s="15">
        <f t="shared" si="2"/>
        <v>23.964092402120034</v>
      </c>
      <c r="I56" s="25">
        <f t="shared" si="3"/>
        <v>1</v>
      </c>
    </row>
    <row r="57" spans="2:9">
      <c r="B57" s="19" t="s">
        <v>45</v>
      </c>
      <c r="C57" s="58">
        <v>1094</v>
      </c>
      <c r="D57" s="53">
        <v>569</v>
      </c>
      <c r="E57" s="53">
        <v>366</v>
      </c>
      <c r="F57" s="20">
        <f>AVERAGE(D57:E57)</f>
        <v>467.5</v>
      </c>
      <c r="G57" s="21">
        <f>STDEV(D57:E57)</f>
        <v>143.54267658086914</v>
      </c>
      <c r="H57" s="21">
        <f t="shared" si="2"/>
        <v>30.704315846175216</v>
      </c>
      <c r="I57" s="26">
        <f t="shared" si="3"/>
        <v>1.255595344673232</v>
      </c>
    </row>
    <row r="59" spans="2:9">
      <c r="B59" s="60" t="s">
        <v>93</v>
      </c>
    </row>
  </sheetData>
  <mergeCells count="1">
    <mergeCell ref="B23:I2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M61"/>
  <sheetViews>
    <sheetView topLeftCell="A30" zoomScale="80" zoomScaleNormal="80" workbookViewId="0">
      <selection activeCell="K38" sqref="K38"/>
    </sheetView>
  </sheetViews>
  <sheetFormatPr defaultRowHeight="15"/>
  <sheetData>
    <row r="3" spans="1:13">
      <c r="A3" s="61" t="s">
        <v>0</v>
      </c>
      <c r="B3" s="60"/>
      <c r="C3" s="60"/>
      <c r="D3" s="61" t="s">
        <v>1</v>
      </c>
      <c r="E3" s="60"/>
      <c r="F3" s="60"/>
      <c r="G3" s="60"/>
      <c r="H3" s="60"/>
      <c r="I3" s="60"/>
      <c r="J3" s="60"/>
      <c r="K3" s="61" t="s">
        <v>88</v>
      </c>
      <c r="L3" s="60"/>
      <c r="M3" s="60"/>
    </row>
    <row r="4" spans="1:13">
      <c r="A4" s="61" t="s">
        <v>3</v>
      </c>
      <c r="B4" s="60"/>
      <c r="C4" s="60"/>
      <c r="D4" s="60"/>
      <c r="E4" s="60"/>
      <c r="F4" s="60"/>
      <c r="G4" s="60"/>
      <c r="H4" s="60"/>
      <c r="I4" s="61" t="s">
        <v>55</v>
      </c>
      <c r="J4" s="60"/>
      <c r="K4" s="61" t="s">
        <v>89</v>
      </c>
      <c r="L4" s="60"/>
      <c r="M4" s="60"/>
    </row>
    <row r="5" spans="1:13">
      <c r="A5" s="61" t="s">
        <v>57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>
      <c r="A6" s="61" t="s">
        <v>7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3">
      <c r="A7" s="61" t="s">
        <v>53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3">
      <c r="A8" s="61" t="s">
        <v>9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12" spans="1:13">
      <c r="A12" s="60"/>
      <c r="B12" s="60" t="s">
        <v>10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3" spans="1:13">
      <c r="A13" s="60"/>
      <c r="B13" s="62">
        <v>1</v>
      </c>
      <c r="C13" s="62">
        <v>2</v>
      </c>
      <c r="D13" s="62">
        <v>3</v>
      </c>
      <c r="E13" s="62">
        <v>4</v>
      </c>
      <c r="F13" s="62">
        <v>5</v>
      </c>
      <c r="G13" s="62">
        <v>6</v>
      </c>
      <c r="H13" s="62">
        <v>7</v>
      </c>
      <c r="I13" s="62">
        <v>8</v>
      </c>
      <c r="J13" s="62">
        <v>9</v>
      </c>
      <c r="K13" s="62">
        <v>10</v>
      </c>
      <c r="L13" s="62">
        <v>11</v>
      </c>
      <c r="M13" s="62">
        <v>12</v>
      </c>
    </row>
    <row r="14" spans="1:13">
      <c r="A14" s="62" t="s">
        <v>11</v>
      </c>
      <c r="B14" s="63">
        <v>822</v>
      </c>
      <c r="C14" s="64">
        <v>695</v>
      </c>
      <c r="D14" s="64">
        <v>1274</v>
      </c>
      <c r="E14" s="64">
        <v>497</v>
      </c>
      <c r="F14" s="64">
        <v>804</v>
      </c>
      <c r="G14" s="64">
        <v>455</v>
      </c>
      <c r="H14" s="64">
        <v>426</v>
      </c>
      <c r="I14" s="64">
        <v>490</v>
      </c>
      <c r="J14" s="64">
        <v>709</v>
      </c>
      <c r="K14" s="64">
        <v>459</v>
      </c>
      <c r="L14" s="64">
        <v>455</v>
      </c>
      <c r="M14" s="65">
        <v>555</v>
      </c>
    </row>
    <row r="15" spans="1:13">
      <c r="A15" s="62" t="s">
        <v>12</v>
      </c>
      <c r="B15" s="66">
        <v>484</v>
      </c>
      <c r="C15" s="67">
        <v>503</v>
      </c>
      <c r="D15" s="67">
        <v>481</v>
      </c>
      <c r="E15" s="67">
        <v>2700</v>
      </c>
      <c r="F15" s="67">
        <v>2463</v>
      </c>
      <c r="G15" s="67">
        <v>2451</v>
      </c>
      <c r="H15" s="67">
        <v>1344</v>
      </c>
      <c r="I15" s="67">
        <v>2302</v>
      </c>
      <c r="J15" s="67">
        <v>1403</v>
      </c>
      <c r="K15" s="67">
        <v>453</v>
      </c>
      <c r="L15" s="67">
        <v>440</v>
      </c>
      <c r="M15" s="68">
        <v>458</v>
      </c>
    </row>
    <row r="16" spans="1:13">
      <c r="A16" s="62" t="s">
        <v>13</v>
      </c>
      <c r="B16" s="66">
        <v>446</v>
      </c>
      <c r="C16" s="67">
        <v>448</v>
      </c>
      <c r="D16" s="67">
        <v>412</v>
      </c>
      <c r="E16" s="67">
        <v>496</v>
      </c>
      <c r="F16" s="67">
        <v>9944</v>
      </c>
      <c r="G16" s="67">
        <v>418</v>
      </c>
      <c r="H16" s="67">
        <v>2495</v>
      </c>
      <c r="I16" s="67">
        <v>4871</v>
      </c>
      <c r="J16" s="67">
        <v>3510</v>
      </c>
      <c r="K16" s="67">
        <v>386</v>
      </c>
      <c r="L16" s="67">
        <v>1091</v>
      </c>
      <c r="M16" s="68">
        <v>1689</v>
      </c>
    </row>
    <row r="17" spans="1:13">
      <c r="A17" s="62" t="s">
        <v>14</v>
      </c>
      <c r="B17" s="66">
        <v>542</v>
      </c>
      <c r="C17" s="67">
        <v>479</v>
      </c>
      <c r="D17" s="67">
        <v>462</v>
      </c>
      <c r="E17" s="67">
        <v>606</v>
      </c>
      <c r="F17" s="67">
        <v>604</v>
      </c>
      <c r="G17" s="67">
        <v>593</v>
      </c>
      <c r="H17" s="67">
        <v>1045</v>
      </c>
      <c r="I17" s="67">
        <v>598</v>
      </c>
      <c r="J17" s="67">
        <v>806</v>
      </c>
      <c r="K17" s="67">
        <v>518</v>
      </c>
      <c r="L17" s="67">
        <v>528</v>
      </c>
      <c r="M17" s="68">
        <v>1231</v>
      </c>
    </row>
    <row r="18" spans="1:13">
      <c r="A18" s="62" t="s">
        <v>15</v>
      </c>
      <c r="B18" s="66">
        <v>724</v>
      </c>
      <c r="C18" s="67">
        <v>737</v>
      </c>
      <c r="D18" s="67">
        <v>786</v>
      </c>
      <c r="E18" s="67">
        <v>465</v>
      </c>
      <c r="F18" s="67">
        <v>535</v>
      </c>
      <c r="G18" s="67">
        <v>617</v>
      </c>
      <c r="H18" s="67">
        <v>698</v>
      </c>
      <c r="I18" s="67">
        <v>664</v>
      </c>
      <c r="J18" s="67">
        <v>772</v>
      </c>
      <c r="K18" s="67">
        <v>555</v>
      </c>
      <c r="L18" s="67">
        <v>607</v>
      </c>
      <c r="M18" s="68">
        <v>796</v>
      </c>
    </row>
    <row r="19" spans="1:13">
      <c r="A19" s="62" t="s">
        <v>16</v>
      </c>
      <c r="B19" s="66">
        <v>516</v>
      </c>
      <c r="C19" s="67">
        <v>528</v>
      </c>
      <c r="D19" s="67">
        <v>497</v>
      </c>
      <c r="E19" s="67">
        <v>430</v>
      </c>
      <c r="F19" s="67">
        <v>456</v>
      </c>
      <c r="G19" s="67">
        <v>457</v>
      </c>
      <c r="H19" s="67">
        <v>589</v>
      </c>
      <c r="I19" s="67">
        <v>468</v>
      </c>
      <c r="J19" s="67">
        <v>451</v>
      </c>
      <c r="K19" s="67">
        <v>435</v>
      </c>
      <c r="L19" s="67">
        <v>432</v>
      </c>
      <c r="M19" s="68">
        <v>768</v>
      </c>
    </row>
    <row r="20" spans="1:13">
      <c r="A20" s="62" t="s">
        <v>17</v>
      </c>
      <c r="B20" s="66">
        <v>560</v>
      </c>
      <c r="C20" s="67">
        <v>434</v>
      </c>
      <c r="D20" s="67">
        <v>474</v>
      </c>
      <c r="E20" s="67">
        <v>474</v>
      </c>
      <c r="F20" s="67">
        <v>437</v>
      </c>
      <c r="G20" s="67">
        <v>406</v>
      </c>
      <c r="H20" s="67">
        <v>737</v>
      </c>
      <c r="I20" s="67">
        <v>662</v>
      </c>
      <c r="J20" s="67">
        <v>570</v>
      </c>
      <c r="K20" s="67">
        <v>514</v>
      </c>
      <c r="L20" s="67">
        <v>412</v>
      </c>
      <c r="M20" s="68">
        <v>469</v>
      </c>
    </row>
    <row r="21" spans="1:13">
      <c r="A21" s="62" t="s">
        <v>18</v>
      </c>
      <c r="B21" s="69">
        <v>490</v>
      </c>
      <c r="C21" s="70">
        <v>577</v>
      </c>
      <c r="D21" s="70">
        <v>492</v>
      </c>
      <c r="E21" s="70">
        <v>6327</v>
      </c>
      <c r="F21" s="70">
        <v>5526</v>
      </c>
      <c r="G21" s="70">
        <v>4753</v>
      </c>
      <c r="H21" s="70">
        <v>630</v>
      </c>
      <c r="I21" s="70">
        <v>683</v>
      </c>
      <c r="J21" s="70">
        <v>562</v>
      </c>
      <c r="K21" s="70">
        <v>457</v>
      </c>
      <c r="L21" s="70">
        <v>489</v>
      </c>
      <c r="M21" s="71">
        <v>478</v>
      </c>
    </row>
    <row r="23" spans="1:13" s="60" customFormat="1">
      <c r="B23" s="135" t="s">
        <v>90</v>
      </c>
      <c r="C23" s="135"/>
      <c r="D23" s="135"/>
      <c r="E23" s="135"/>
      <c r="F23" s="135"/>
      <c r="G23" s="135"/>
      <c r="H23" s="135"/>
      <c r="I23" s="135"/>
    </row>
    <row r="24" spans="1:13" s="60" customFormat="1"/>
    <row r="25" spans="1:13" s="60" customFormat="1">
      <c r="B25" s="17"/>
      <c r="C25" s="17" t="s">
        <v>41</v>
      </c>
      <c r="D25" s="59" t="s">
        <v>42</v>
      </c>
      <c r="E25" s="59" t="s">
        <v>43</v>
      </c>
      <c r="F25" s="59" t="s">
        <v>46</v>
      </c>
      <c r="G25" s="59" t="s">
        <v>47</v>
      </c>
      <c r="H25" s="59" t="s">
        <v>48</v>
      </c>
      <c r="I25" s="72" t="s">
        <v>49</v>
      </c>
    </row>
    <row r="26" spans="1:13" s="60" customFormat="1">
      <c r="B26" s="18" t="s">
        <v>58</v>
      </c>
      <c r="C26" s="63">
        <v>822</v>
      </c>
      <c r="D26" s="64">
        <v>695</v>
      </c>
      <c r="E26" s="73">
        <v>1274</v>
      </c>
      <c r="F26" s="55">
        <f>AVERAGE(C26:D26)</f>
        <v>758.5</v>
      </c>
      <c r="G26" s="56">
        <f>STDEV(C26:D26)</f>
        <v>89.802561210691536</v>
      </c>
      <c r="H26" s="56">
        <f>G26/F26*100</f>
        <v>11.839493897256629</v>
      </c>
      <c r="I26" s="57">
        <f>F26/$F$56</f>
        <v>1.6311827956989247</v>
      </c>
    </row>
    <row r="27" spans="1:13" s="60" customFormat="1">
      <c r="B27" s="18" t="s">
        <v>59</v>
      </c>
      <c r="C27" s="66">
        <v>484</v>
      </c>
      <c r="D27" s="67">
        <v>503</v>
      </c>
      <c r="E27" s="67">
        <v>481</v>
      </c>
      <c r="F27" s="16">
        <f t="shared" ref="F27:F56" si="0">AVERAGE(C27:E27)</f>
        <v>489.33333333333331</v>
      </c>
      <c r="G27" s="15">
        <f t="shared" ref="G27:G56" si="1">STDEV(C27:E27)</f>
        <v>11.930353445448853</v>
      </c>
      <c r="H27" s="15">
        <f t="shared" ref="H27:H57" si="2">G27/F27*100</f>
        <v>2.4380831291789211</v>
      </c>
      <c r="I27" s="25">
        <f t="shared" ref="I27:I57" si="3">F27/$F$56</f>
        <v>1.0523297491039425</v>
      </c>
    </row>
    <row r="28" spans="1:13" s="60" customFormat="1">
      <c r="B28" s="18" t="s">
        <v>60</v>
      </c>
      <c r="C28" s="66">
        <v>446</v>
      </c>
      <c r="D28" s="67">
        <v>448</v>
      </c>
      <c r="E28" s="67">
        <v>412</v>
      </c>
      <c r="F28" s="16">
        <f t="shared" si="0"/>
        <v>435.33333333333331</v>
      </c>
      <c r="G28" s="15">
        <f>STDEV(C28:E28)</f>
        <v>20.231987873991358</v>
      </c>
      <c r="H28" s="15">
        <f t="shared" si="2"/>
        <v>4.6474704151588115</v>
      </c>
      <c r="I28" s="25">
        <f t="shared" si="3"/>
        <v>0.93620071684587813</v>
      </c>
    </row>
    <row r="29" spans="1:13" s="60" customFormat="1">
      <c r="B29" s="18" t="s">
        <v>61</v>
      </c>
      <c r="C29" s="66">
        <v>542</v>
      </c>
      <c r="D29" s="67">
        <v>479</v>
      </c>
      <c r="E29" s="67">
        <v>462</v>
      </c>
      <c r="F29" s="16">
        <f t="shared" si="0"/>
        <v>494.33333333333331</v>
      </c>
      <c r="G29" s="15">
        <f t="shared" si="1"/>
        <v>42.146569650842686</v>
      </c>
      <c r="H29" s="15">
        <f t="shared" si="2"/>
        <v>8.5259412644995329</v>
      </c>
      <c r="I29" s="25">
        <f t="shared" si="3"/>
        <v>1.0630824372759857</v>
      </c>
    </row>
    <row r="30" spans="1:13" s="60" customFormat="1">
      <c r="B30" s="18" t="s">
        <v>62</v>
      </c>
      <c r="C30" s="66">
        <v>724</v>
      </c>
      <c r="D30" s="67">
        <v>737</v>
      </c>
      <c r="E30" s="67">
        <v>786</v>
      </c>
      <c r="F30" s="16">
        <f>AVERAGE(C30,E30)</f>
        <v>755</v>
      </c>
      <c r="G30" s="15">
        <f t="shared" si="1"/>
        <v>32.695565448543633</v>
      </c>
      <c r="H30" s="15">
        <f t="shared" si="2"/>
        <v>4.330538470005779</v>
      </c>
      <c r="I30" s="25">
        <f t="shared" si="3"/>
        <v>1.6236559139784945</v>
      </c>
    </row>
    <row r="31" spans="1:13" s="60" customFormat="1">
      <c r="B31" s="18" t="s">
        <v>63</v>
      </c>
      <c r="C31" s="66">
        <v>516</v>
      </c>
      <c r="D31" s="67">
        <v>528</v>
      </c>
      <c r="E31" s="67">
        <v>497</v>
      </c>
      <c r="F31" s="16">
        <f t="shared" si="0"/>
        <v>513.66666666666663</v>
      </c>
      <c r="G31" s="15">
        <f t="shared" si="1"/>
        <v>15.631165450257807</v>
      </c>
      <c r="H31" s="15">
        <f t="shared" si="2"/>
        <v>3.0430562200372111</v>
      </c>
      <c r="I31" s="25">
        <f t="shared" si="3"/>
        <v>1.1046594982078852</v>
      </c>
    </row>
    <row r="32" spans="1:13" s="60" customFormat="1">
      <c r="B32" s="18" t="s">
        <v>64</v>
      </c>
      <c r="C32" s="66">
        <v>560</v>
      </c>
      <c r="D32" s="67">
        <v>434</v>
      </c>
      <c r="E32" s="67">
        <v>474</v>
      </c>
      <c r="F32" s="16">
        <f t="shared" si="0"/>
        <v>489.33333333333331</v>
      </c>
      <c r="G32" s="15">
        <f t="shared" si="1"/>
        <v>64.384263087600175</v>
      </c>
      <c r="H32" s="15">
        <f t="shared" si="2"/>
        <v>13.157546952506848</v>
      </c>
      <c r="I32" s="25">
        <f t="shared" si="3"/>
        <v>1.0523297491039425</v>
      </c>
    </row>
    <row r="33" spans="2:11" s="60" customFormat="1">
      <c r="B33" s="18" t="s">
        <v>65</v>
      </c>
      <c r="C33" s="66">
        <v>490</v>
      </c>
      <c r="D33" s="67">
        <v>577</v>
      </c>
      <c r="E33" s="67">
        <v>492</v>
      </c>
      <c r="F33" s="16">
        <f t="shared" si="0"/>
        <v>519.66666666666663</v>
      </c>
      <c r="G33" s="15">
        <f t="shared" si="1"/>
        <v>49.662192192183113</v>
      </c>
      <c r="H33" s="15">
        <f t="shared" si="2"/>
        <v>9.5565475674502469</v>
      </c>
      <c r="I33" s="25">
        <f t="shared" si="3"/>
        <v>1.1175627240143369</v>
      </c>
    </row>
    <row r="34" spans="2:11" s="60" customFormat="1">
      <c r="B34" s="18" t="s">
        <v>66</v>
      </c>
      <c r="C34" s="66">
        <v>497</v>
      </c>
      <c r="D34" s="67">
        <v>804</v>
      </c>
      <c r="E34" s="67">
        <v>455</v>
      </c>
      <c r="F34" s="16">
        <f t="shared" si="0"/>
        <v>585.33333333333337</v>
      </c>
      <c r="G34" s="15">
        <f t="shared" si="1"/>
        <v>190.53171214612362</v>
      </c>
      <c r="H34" s="15">
        <f t="shared" si="2"/>
        <v>32.550975879178296</v>
      </c>
      <c r="I34" s="25">
        <f t="shared" si="3"/>
        <v>1.2587813620071686</v>
      </c>
    </row>
    <row r="35" spans="2:11" s="60" customFormat="1">
      <c r="B35" s="18" t="s">
        <v>67</v>
      </c>
      <c r="C35" s="66">
        <v>2700</v>
      </c>
      <c r="D35" s="67">
        <v>2463</v>
      </c>
      <c r="E35" s="67">
        <v>2451</v>
      </c>
      <c r="F35" s="16">
        <f t="shared" si="0"/>
        <v>2538</v>
      </c>
      <c r="G35" s="15">
        <f t="shared" si="1"/>
        <v>140.42435686162142</v>
      </c>
      <c r="H35" s="15">
        <f t="shared" si="2"/>
        <v>5.5328745808361477</v>
      </c>
      <c r="I35" s="25">
        <f t="shared" si="3"/>
        <v>5.4580645161290322</v>
      </c>
    </row>
    <row r="36" spans="2:11" s="60" customFormat="1">
      <c r="B36" s="18" t="s">
        <v>68</v>
      </c>
      <c r="C36" s="66">
        <v>496</v>
      </c>
      <c r="D36" s="12">
        <v>9944</v>
      </c>
      <c r="E36" s="67">
        <v>418</v>
      </c>
      <c r="F36" s="16">
        <f>AVERAGE(C36,E36)</f>
        <v>457</v>
      </c>
      <c r="G36" s="15">
        <f>STDEV(C36,E36)</f>
        <v>55.154328932550705</v>
      </c>
      <c r="H36" s="15">
        <f t="shared" si="2"/>
        <v>12.068780948041729</v>
      </c>
      <c r="I36" s="25">
        <f t="shared" si="3"/>
        <v>0.98279569892473118</v>
      </c>
    </row>
    <row r="37" spans="2:11" s="60" customFormat="1">
      <c r="B37" s="18" t="s">
        <v>69</v>
      </c>
      <c r="C37" s="66">
        <v>606</v>
      </c>
      <c r="D37" s="67">
        <v>604</v>
      </c>
      <c r="E37" s="67">
        <v>593</v>
      </c>
      <c r="F37" s="16">
        <f t="shared" si="0"/>
        <v>601</v>
      </c>
      <c r="G37" s="15">
        <f t="shared" si="1"/>
        <v>7</v>
      </c>
      <c r="H37" s="15">
        <f t="shared" si="2"/>
        <v>1.1647254575707155</v>
      </c>
      <c r="I37" s="25">
        <f t="shared" si="3"/>
        <v>1.2924731182795699</v>
      </c>
    </row>
    <row r="38" spans="2:11" s="60" customFormat="1">
      <c r="B38" s="18" t="s">
        <v>70</v>
      </c>
      <c r="C38" s="66">
        <v>465</v>
      </c>
      <c r="D38" s="67">
        <v>535</v>
      </c>
      <c r="E38" s="67">
        <v>617</v>
      </c>
      <c r="F38" s="16">
        <f t="shared" si="0"/>
        <v>539</v>
      </c>
      <c r="G38" s="15">
        <f t="shared" si="1"/>
        <v>76.078906406440936</v>
      </c>
      <c r="H38" s="15">
        <f t="shared" si="2"/>
        <v>14.114824936259915</v>
      </c>
      <c r="I38" s="25">
        <f t="shared" si="3"/>
        <v>1.1591397849462366</v>
      </c>
      <c r="K38" s="124">
        <f>F56/F38*100</f>
        <v>86.270871985157697</v>
      </c>
    </row>
    <row r="39" spans="2:11" s="60" customFormat="1">
      <c r="B39" s="18" t="s">
        <v>71</v>
      </c>
      <c r="C39" s="66">
        <v>430</v>
      </c>
      <c r="D39" s="67">
        <v>456</v>
      </c>
      <c r="E39" s="67">
        <v>457</v>
      </c>
      <c r="F39" s="16">
        <f t="shared" si="0"/>
        <v>447.66666666666669</v>
      </c>
      <c r="G39" s="15">
        <f t="shared" si="1"/>
        <v>15.307950004273378</v>
      </c>
      <c r="H39" s="15">
        <f t="shared" si="2"/>
        <v>3.4194973948488556</v>
      </c>
      <c r="I39" s="25">
        <f t="shared" si="3"/>
        <v>0.96272401433691757</v>
      </c>
    </row>
    <row r="40" spans="2:11" s="60" customFormat="1">
      <c r="B40" s="18" t="s">
        <v>72</v>
      </c>
      <c r="C40" s="66">
        <v>474</v>
      </c>
      <c r="D40" s="67">
        <v>437</v>
      </c>
      <c r="E40" s="67">
        <v>406</v>
      </c>
      <c r="F40" s="16">
        <f t="shared" si="0"/>
        <v>439</v>
      </c>
      <c r="G40" s="15">
        <f t="shared" si="1"/>
        <v>34.044089061098404</v>
      </c>
      <c r="H40" s="15">
        <f t="shared" si="2"/>
        <v>7.7549177815713914</v>
      </c>
      <c r="I40" s="25">
        <f t="shared" si="3"/>
        <v>0.94408602150537635</v>
      </c>
    </row>
    <row r="41" spans="2:11" s="60" customFormat="1">
      <c r="B41" s="18" t="s">
        <v>73</v>
      </c>
      <c r="C41" s="66">
        <v>6327</v>
      </c>
      <c r="D41" s="67">
        <v>5526</v>
      </c>
      <c r="E41" s="67">
        <v>4753</v>
      </c>
      <c r="F41" s="16">
        <f t="shared" si="0"/>
        <v>5535.333333333333</v>
      </c>
      <c r="G41" s="15">
        <f t="shared" si="1"/>
        <v>787.04150674112213</v>
      </c>
      <c r="H41" s="15">
        <f t="shared" si="2"/>
        <v>14.21850247033221</v>
      </c>
      <c r="I41" s="25">
        <f t="shared" si="3"/>
        <v>11.903942652329748</v>
      </c>
    </row>
    <row r="42" spans="2:11" s="60" customFormat="1">
      <c r="B42" s="18" t="s">
        <v>74</v>
      </c>
      <c r="C42" s="66">
        <v>426</v>
      </c>
      <c r="D42" s="67">
        <v>490</v>
      </c>
      <c r="E42" s="67">
        <v>709</v>
      </c>
      <c r="F42" s="16">
        <f t="shared" si="0"/>
        <v>541.66666666666663</v>
      </c>
      <c r="G42" s="15">
        <f t="shared" si="1"/>
        <v>148.40597472249328</v>
      </c>
      <c r="H42" s="15">
        <f t="shared" si="2"/>
        <v>27.398026102614146</v>
      </c>
      <c r="I42" s="25">
        <f t="shared" si="3"/>
        <v>1.1648745519713262</v>
      </c>
    </row>
    <row r="43" spans="2:11" s="60" customFormat="1">
      <c r="B43" s="18" t="s">
        <v>75</v>
      </c>
      <c r="C43" s="66">
        <v>1344</v>
      </c>
      <c r="D43" s="67">
        <v>2302</v>
      </c>
      <c r="E43" s="67">
        <v>1403</v>
      </c>
      <c r="F43" s="16">
        <f t="shared" si="0"/>
        <v>1683</v>
      </c>
      <c r="G43" s="15">
        <f t="shared" si="1"/>
        <v>536.88080613856926</v>
      </c>
      <c r="H43" s="15">
        <f t="shared" si="2"/>
        <v>31.90022615202432</v>
      </c>
      <c r="I43" s="25">
        <f t="shared" si="3"/>
        <v>3.6193548387096772</v>
      </c>
    </row>
    <row r="44" spans="2:11" s="60" customFormat="1">
      <c r="B44" s="18" t="s">
        <v>76</v>
      </c>
      <c r="C44" s="66">
        <v>2495</v>
      </c>
      <c r="D44" s="67">
        <v>4871</v>
      </c>
      <c r="E44" s="67">
        <v>3510</v>
      </c>
      <c r="F44" s="16">
        <f t="shared" si="0"/>
        <v>3625.3333333333335</v>
      </c>
      <c r="G44" s="15">
        <f t="shared" si="1"/>
        <v>1192.1913996222804</v>
      </c>
      <c r="H44" s="15">
        <f t="shared" si="2"/>
        <v>32.88501470087202</v>
      </c>
      <c r="I44" s="25">
        <f t="shared" si="3"/>
        <v>7.7964157706093191</v>
      </c>
    </row>
    <row r="45" spans="2:11" s="60" customFormat="1">
      <c r="B45" s="18" t="s">
        <v>77</v>
      </c>
      <c r="C45" s="66">
        <v>1045</v>
      </c>
      <c r="D45" s="67">
        <v>598</v>
      </c>
      <c r="E45" s="67">
        <v>806</v>
      </c>
      <c r="F45" s="16">
        <f t="shared" si="0"/>
        <v>816.33333333333337</v>
      </c>
      <c r="G45" s="15">
        <f t="shared" si="1"/>
        <v>223.67908559660506</v>
      </c>
      <c r="H45" s="15">
        <f t="shared" si="2"/>
        <v>27.400459648420384</v>
      </c>
      <c r="I45" s="25">
        <f t="shared" si="3"/>
        <v>1.7555555555555555</v>
      </c>
    </row>
    <row r="46" spans="2:11" s="60" customFormat="1">
      <c r="B46" s="18" t="s">
        <v>78</v>
      </c>
      <c r="C46" s="66">
        <v>698</v>
      </c>
      <c r="D46" s="67">
        <v>664</v>
      </c>
      <c r="E46" s="67">
        <v>772</v>
      </c>
      <c r="F46" s="16">
        <f t="shared" si="0"/>
        <v>711.33333333333337</v>
      </c>
      <c r="G46" s="15">
        <f t="shared" si="1"/>
        <v>55.220769039676846</v>
      </c>
      <c r="H46" s="15">
        <f t="shared" si="2"/>
        <v>7.7629947103575692</v>
      </c>
      <c r="I46" s="25">
        <f t="shared" si="3"/>
        <v>1.5297491039426525</v>
      </c>
    </row>
    <row r="47" spans="2:11" s="60" customFormat="1">
      <c r="B47" s="18" t="s">
        <v>79</v>
      </c>
      <c r="C47" s="66">
        <v>589</v>
      </c>
      <c r="D47" s="67">
        <v>468</v>
      </c>
      <c r="E47" s="67">
        <v>451</v>
      </c>
      <c r="F47" s="16">
        <f t="shared" si="0"/>
        <v>502.66666666666669</v>
      </c>
      <c r="G47" s="15">
        <f t="shared" si="1"/>
        <v>75.248477282489333</v>
      </c>
      <c r="H47" s="15">
        <f t="shared" si="2"/>
        <v>14.969856223306897</v>
      </c>
      <c r="I47" s="25">
        <f t="shared" si="3"/>
        <v>1.0810035842293908</v>
      </c>
    </row>
    <row r="48" spans="2:11" s="60" customFormat="1">
      <c r="B48" s="18" t="s">
        <v>80</v>
      </c>
      <c r="C48" s="66">
        <v>737</v>
      </c>
      <c r="D48" s="67">
        <v>662</v>
      </c>
      <c r="E48" s="67">
        <v>570</v>
      </c>
      <c r="F48" s="16">
        <f t="shared" si="0"/>
        <v>656.33333333333337</v>
      </c>
      <c r="G48" s="15">
        <f t="shared" si="1"/>
        <v>83.644087258654281</v>
      </c>
      <c r="H48" s="15">
        <f t="shared" si="2"/>
        <v>12.744147373080894</v>
      </c>
      <c r="I48" s="25">
        <f t="shared" si="3"/>
        <v>1.4114695340501793</v>
      </c>
    </row>
    <row r="49" spans="2:9" s="60" customFormat="1">
      <c r="B49" s="18" t="s">
        <v>81</v>
      </c>
      <c r="C49" s="66">
        <v>630</v>
      </c>
      <c r="D49" s="67">
        <v>683</v>
      </c>
      <c r="E49" s="67">
        <v>562</v>
      </c>
      <c r="F49" s="16">
        <f t="shared" si="0"/>
        <v>625</v>
      </c>
      <c r="G49" s="15">
        <f t="shared" si="1"/>
        <v>60.654760736482999</v>
      </c>
      <c r="H49" s="15">
        <f t="shared" si="2"/>
        <v>9.7047617178372789</v>
      </c>
      <c r="I49" s="25">
        <f t="shared" si="3"/>
        <v>1.3440860215053763</v>
      </c>
    </row>
    <row r="50" spans="2:9" s="60" customFormat="1">
      <c r="B50" s="18" t="s">
        <v>82</v>
      </c>
      <c r="C50" s="66">
        <v>459</v>
      </c>
      <c r="D50" s="67">
        <v>455</v>
      </c>
      <c r="E50" s="67">
        <v>555</v>
      </c>
      <c r="F50" s="16">
        <f t="shared" si="0"/>
        <v>489.66666666666669</v>
      </c>
      <c r="G50" s="15">
        <f t="shared" si="1"/>
        <v>56.615663321499049</v>
      </c>
      <c r="H50" s="15">
        <f t="shared" si="2"/>
        <v>11.56208236654167</v>
      </c>
      <c r="I50" s="25">
        <f t="shared" si="3"/>
        <v>1.0530465949820789</v>
      </c>
    </row>
    <row r="51" spans="2:9" s="60" customFormat="1">
      <c r="B51" s="18" t="s">
        <v>83</v>
      </c>
      <c r="C51" s="66">
        <v>453</v>
      </c>
      <c r="D51" s="67">
        <v>440</v>
      </c>
      <c r="E51" s="67">
        <v>458</v>
      </c>
      <c r="F51" s="16">
        <f t="shared" si="0"/>
        <v>450.33333333333331</v>
      </c>
      <c r="G51" s="15">
        <f t="shared" si="1"/>
        <v>9.2915732431775702</v>
      </c>
      <c r="H51" s="15">
        <f t="shared" si="2"/>
        <v>2.0632657090697788</v>
      </c>
      <c r="I51" s="25">
        <f t="shared" si="3"/>
        <v>0.96845878136200714</v>
      </c>
    </row>
    <row r="52" spans="2:9" s="60" customFormat="1">
      <c r="B52" s="18" t="s">
        <v>84</v>
      </c>
      <c r="C52" s="74">
        <v>386</v>
      </c>
      <c r="D52" s="67">
        <v>1091</v>
      </c>
      <c r="E52" s="67">
        <v>1689</v>
      </c>
      <c r="F52" s="16">
        <f>AVERAGE(D52:E52)</f>
        <v>1390</v>
      </c>
      <c r="G52" s="15">
        <f>STDEV(D52:E52)</f>
        <v>422.84985514955542</v>
      </c>
      <c r="H52" s="15">
        <f t="shared" si="2"/>
        <v>30.420852888457222</v>
      </c>
      <c r="I52" s="25">
        <f t="shared" si="3"/>
        <v>2.989247311827957</v>
      </c>
    </row>
    <row r="53" spans="2:9" s="60" customFormat="1">
      <c r="B53" s="18" t="s">
        <v>85</v>
      </c>
      <c r="C53" s="66">
        <v>518</v>
      </c>
      <c r="D53" s="67">
        <v>528</v>
      </c>
      <c r="E53" s="67">
        <v>1231</v>
      </c>
      <c r="F53" s="16">
        <f>AVERAGE(C53:D53)</f>
        <v>523</v>
      </c>
      <c r="G53" s="15">
        <f>STDEV(C53:D53)</f>
        <v>7.0710678118654755</v>
      </c>
      <c r="H53" s="15">
        <f t="shared" si="2"/>
        <v>1.3520206141234179</v>
      </c>
      <c r="I53" s="25">
        <f t="shared" si="3"/>
        <v>1.1247311827956989</v>
      </c>
    </row>
    <row r="54" spans="2:9" s="60" customFormat="1">
      <c r="B54" s="18" t="s">
        <v>86</v>
      </c>
      <c r="C54" s="66">
        <v>555</v>
      </c>
      <c r="D54" s="67">
        <v>607</v>
      </c>
      <c r="E54" s="67">
        <v>796</v>
      </c>
      <c r="F54" s="16">
        <f t="shared" si="0"/>
        <v>652.66666666666663</v>
      </c>
      <c r="G54" s="15">
        <f t="shared" si="1"/>
        <v>126.82402506360289</v>
      </c>
      <c r="H54" s="15">
        <f t="shared" si="2"/>
        <v>19.431668804433539</v>
      </c>
      <c r="I54" s="25">
        <f t="shared" si="3"/>
        <v>1.4035842293906808</v>
      </c>
    </row>
    <row r="55" spans="2:9" s="60" customFormat="1">
      <c r="B55" s="18" t="s">
        <v>87</v>
      </c>
      <c r="C55" s="66">
        <v>435</v>
      </c>
      <c r="D55" s="67">
        <v>432</v>
      </c>
      <c r="E55" s="67">
        <v>768</v>
      </c>
      <c r="F55" s="16">
        <f t="shared" si="0"/>
        <v>545</v>
      </c>
      <c r="G55" s="15">
        <f t="shared" si="1"/>
        <v>193.12949023906214</v>
      </c>
      <c r="H55" s="15">
        <f t="shared" si="2"/>
        <v>35.436603713589385</v>
      </c>
      <c r="I55" s="25">
        <f t="shared" si="3"/>
        <v>1.1720430107526882</v>
      </c>
    </row>
    <row r="56" spans="2:9" s="60" customFormat="1">
      <c r="B56" s="18" t="s">
        <v>44</v>
      </c>
      <c r="C56" s="66">
        <v>514</v>
      </c>
      <c r="D56" s="67">
        <v>412</v>
      </c>
      <c r="E56" s="67">
        <v>469</v>
      </c>
      <c r="F56" s="16">
        <f t="shared" si="0"/>
        <v>465</v>
      </c>
      <c r="G56" s="15">
        <f t="shared" si="1"/>
        <v>51.117511676528231</v>
      </c>
      <c r="H56" s="15">
        <f t="shared" si="2"/>
        <v>10.993013263769512</v>
      </c>
      <c r="I56" s="25">
        <f t="shared" si="3"/>
        <v>1</v>
      </c>
    </row>
    <row r="57" spans="2:9" s="60" customFormat="1">
      <c r="B57" s="19" t="s">
        <v>45</v>
      </c>
      <c r="C57" s="69">
        <v>457</v>
      </c>
      <c r="D57" s="70">
        <v>489</v>
      </c>
      <c r="E57" s="70">
        <v>478</v>
      </c>
      <c r="F57" s="20">
        <f>AVERAGE(D57:E57)</f>
        <v>483.5</v>
      </c>
      <c r="G57" s="21">
        <f>STDEV(D57:E57)</f>
        <v>7.7781745930520225</v>
      </c>
      <c r="H57" s="21">
        <f t="shared" si="2"/>
        <v>1.6087227700211009</v>
      </c>
      <c r="I57" s="26">
        <f t="shared" si="3"/>
        <v>1.0397849462365591</v>
      </c>
    </row>
    <row r="60" spans="2:9">
      <c r="B60" s="60" t="s">
        <v>92</v>
      </c>
    </row>
    <row r="61" spans="2:9">
      <c r="B61" s="75" t="s">
        <v>91</v>
      </c>
    </row>
  </sheetData>
  <mergeCells count="1">
    <mergeCell ref="B23:I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M36"/>
  <sheetViews>
    <sheetView topLeftCell="A10" zoomScale="90" zoomScaleNormal="90" workbookViewId="0">
      <selection activeCell="F27" sqref="F27"/>
    </sheetView>
  </sheetViews>
  <sheetFormatPr defaultRowHeight="15"/>
  <cols>
    <col min="2" max="2" width="10.140625" customWidth="1"/>
  </cols>
  <sheetData>
    <row r="3" spans="1:13">
      <c r="A3" s="91" t="s">
        <v>0</v>
      </c>
      <c r="B3" s="90"/>
      <c r="C3" s="90"/>
      <c r="D3" s="91" t="s">
        <v>1</v>
      </c>
      <c r="E3" s="90"/>
      <c r="F3" s="90"/>
      <c r="G3" s="90"/>
      <c r="H3" s="90"/>
      <c r="I3" s="90"/>
      <c r="J3" s="90"/>
      <c r="K3" s="91" t="s">
        <v>99</v>
      </c>
      <c r="L3" s="90"/>
      <c r="M3" s="90"/>
    </row>
    <row r="4" spans="1:13">
      <c r="A4" s="91" t="s">
        <v>3</v>
      </c>
      <c r="B4" s="90"/>
      <c r="C4" s="90"/>
      <c r="D4" s="90"/>
      <c r="E4" s="90"/>
      <c r="F4" s="90"/>
      <c r="G4" s="90"/>
      <c r="H4" s="90"/>
      <c r="I4" s="91" t="s">
        <v>55</v>
      </c>
      <c r="J4" s="90"/>
      <c r="K4" s="91" t="s">
        <v>100</v>
      </c>
      <c r="L4" s="90"/>
      <c r="M4" s="90"/>
    </row>
    <row r="5" spans="1:13">
      <c r="A5" s="91" t="s">
        <v>95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</row>
    <row r="6" spans="1:13">
      <c r="A6" s="91" t="s">
        <v>96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>
      <c r="A7" s="91" t="s">
        <v>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 t="s">
        <v>9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</row>
    <row r="12" spans="1:13">
      <c r="A12" s="90"/>
      <c r="B12" s="90" t="s">
        <v>10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</row>
    <row r="13" spans="1:13">
      <c r="A13" s="90"/>
      <c r="B13" s="92">
        <v>1</v>
      </c>
      <c r="C13" s="92">
        <v>2</v>
      </c>
      <c r="D13" s="92">
        <v>3</v>
      </c>
      <c r="E13" s="92">
        <v>4</v>
      </c>
      <c r="F13" s="92">
        <v>5</v>
      </c>
      <c r="G13" s="92">
        <v>6</v>
      </c>
      <c r="H13" s="92">
        <v>7</v>
      </c>
      <c r="I13" s="92">
        <v>8</v>
      </c>
      <c r="J13" s="92">
        <v>9</v>
      </c>
      <c r="K13" s="92">
        <v>10</v>
      </c>
      <c r="L13" s="92">
        <v>11</v>
      </c>
      <c r="M13" s="92">
        <v>12</v>
      </c>
    </row>
    <row r="14" spans="1:13">
      <c r="A14" s="92" t="s">
        <v>11</v>
      </c>
      <c r="B14" s="93">
        <v>445</v>
      </c>
      <c r="C14" s="94">
        <v>370</v>
      </c>
      <c r="D14" s="94">
        <v>390</v>
      </c>
      <c r="E14" s="94">
        <v>409</v>
      </c>
      <c r="F14" s="94">
        <v>290</v>
      </c>
      <c r="G14" s="94">
        <v>357</v>
      </c>
      <c r="H14" s="94"/>
      <c r="I14" s="94"/>
      <c r="J14" s="94"/>
      <c r="K14" s="94"/>
      <c r="L14" s="94"/>
      <c r="M14" s="95"/>
    </row>
    <row r="15" spans="1:13">
      <c r="A15" s="92" t="s">
        <v>12</v>
      </c>
      <c r="B15" s="96">
        <v>452</v>
      </c>
      <c r="C15" s="97">
        <v>432</v>
      </c>
      <c r="D15" s="97">
        <v>310</v>
      </c>
      <c r="E15" s="97">
        <v>274</v>
      </c>
      <c r="F15" s="97">
        <v>284</v>
      </c>
      <c r="G15" s="97">
        <v>330</v>
      </c>
      <c r="H15" s="97"/>
      <c r="I15" s="97"/>
      <c r="J15" s="97"/>
      <c r="K15" s="97"/>
      <c r="L15" s="97"/>
      <c r="M15" s="98"/>
    </row>
    <row r="16" spans="1:13">
      <c r="A16" s="92" t="s">
        <v>13</v>
      </c>
      <c r="B16" s="96">
        <v>449</v>
      </c>
      <c r="C16" s="97">
        <v>501</v>
      </c>
      <c r="D16" s="97">
        <v>450</v>
      </c>
      <c r="E16" s="97">
        <v>247</v>
      </c>
      <c r="F16" s="97">
        <v>541</v>
      </c>
      <c r="G16" s="97">
        <v>230</v>
      </c>
      <c r="H16" s="97"/>
      <c r="I16" s="97"/>
      <c r="J16" s="97"/>
      <c r="K16" s="97"/>
      <c r="L16" s="97"/>
      <c r="M16" s="98"/>
    </row>
    <row r="17" spans="1:13">
      <c r="A17" s="92" t="s">
        <v>14</v>
      </c>
      <c r="B17" s="96">
        <v>375</v>
      </c>
      <c r="C17" s="97">
        <v>410</v>
      </c>
      <c r="D17" s="97">
        <v>411</v>
      </c>
      <c r="E17" s="97"/>
      <c r="F17" s="97"/>
      <c r="G17" s="97"/>
      <c r="H17" s="97"/>
      <c r="I17" s="97"/>
      <c r="J17" s="97"/>
      <c r="K17" s="97"/>
      <c r="L17" s="97"/>
      <c r="M17" s="98"/>
    </row>
    <row r="18" spans="1:13">
      <c r="A18" s="92" t="s">
        <v>15</v>
      </c>
      <c r="B18" s="96">
        <v>533</v>
      </c>
      <c r="C18" s="97">
        <v>352</v>
      </c>
      <c r="D18" s="97">
        <v>406</v>
      </c>
      <c r="E18" s="97"/>
      <c r="F18" s="97"/>
      <c r="G18" s="97"/>
      <c r="H18" s="97"/>
      <c r="I18" s="97"/>
      <c r="J18" s="97"/>
      <c r="K18" s="97"/>
      <c r="L18" s="97"/>
      <c r="M18" s="98"/>
    </row>
    <row r="19" spans="1:13">
      <c r="A19" s="92" t="s">
        <v>16</v>
      </c>
      <c r="B19" s="96">
        <v>370</v>
      </c>
      <c r="C19" s="97">
        <v>319</v>
      </c>
      <c r="D19" s="97">
        <v>285</v>
      </c>
      <c r="E19" s="97"/>
      <c r="F19" s="97"/>
      <c r="G19" s="97"/>
      <c r="H19" s="97"/>
      <c r="I19" s="97"/>
      <c r="J19" s="97"/>
      <c r="K19" s="97"/>
      <c r="L19" s="97"/>
      <c r="M19" s="98"/>
    </row>
    <row r="20" spans="1:13">
      <c r="A20" s="92" t="s">
        <v>17</v>
      </c>
      <c r="B20" s="96">
        <v>505</v>
      </c>
      <c r="C20" s="97">
        <v>387</v>
      </c>
      <c r="D20" s="97">
        <v>343</v>
      </c>
      <c r="E20" s="97"/>
      <c r="F20" s="97"/>
      <c r="G20" s="97"/>
      <c r="H20" s="97"/>
      <c r="I20" s="97"/>
      <c r="J20" s="97"/>
      <c r="K20" s="97"/>
      <c r="L20" s="97"/>
      <c r="M20" s="98"/>
    </row>
    <row r="21" spans="1:13">
      <c r="A21" s="92" t="s">
        <v>18</v>
      </c>
      <c r="B21" s="99">
        <v>357</v>
      </c>
      <c r="C21" s="100">
        <v>387</v>
      </c>
      <c r="D21" s="100">
        <v>374</v>
      </c>
      <c r="E21" s="100"/>
      <c r="F21" s="100"/>
      <c r="G21" s="100"/>
      <c r="H21" s="100"/>
      <c r="I21" s="100"/>
      <c r="J21" s="100"/>
      <c r="K21" s="100"/>
      <c r="L21" s="100"/>
      <c r="M21" s="101"/>
    </row>
    <row r="23" spans="1:13" s="90" customFormat="1">
      <c r="B23" s="135" t="s">
        <v>50</v>
      </c>
      <c r="C23" s="135"/>
      <c r="D23" s="135"/>
      <c r="E23" s="135"/>
      <c r="F23" s="135"/>
      <c r="G23" s="135"/>
      <c r="H23" s="135"/>
      <c r="I23" s="135"/>
    </row>
    <row r="24" spans="1:13" s="90" customFormat="1"/>
    <row r="25" spans="1:13" s="90" customFormat="1">
      <c r="B25" s="17"/>
      <c r="C25" s="17" t="s">
        <v>41</v>
      </c>
      <c r="D25" s="59" t="s">
        <v>42</v>
      </c>
      <c r="E25" s="59" t="s">
        <v>43</v>
      </c>
      <c r="F25" s="59" t="s">
        <v>46</v>
      </c>
      <c r="G25" s="59" t="s">
        <v>47</v>
      </c>
      <c r="H25" s="59" t="s">
        <v>48</v>
      </c>
      <c r="I25" s="72" t="s">
        <v>49</v>
      </c>
    </row>
    <row r="26" spans="1:13" s="90" customFormat="1">
      <c r="B26" s="27" t="s">
        <v>101</v>
      </c>
      <c r="C26" s="93">
        <v>445</v>
      </c>
      <c r="D26" s="94">
        <v>370</v>
      </c>
      <c r="E26" s="94">
        <v>390</v>
      </c>
      <c r="F26" s="55">
        <f>AVERAGE(C26:E26)</f>
        <v>401.66666666666669</v>
      </c>
      <c r="G26" s="56">
        <f>STDEV(C26:E26)</f>
        <v>38.837267325770149</v>
      </c>
      <c r="H26" s="56">
        <f>G26/F26*100</f>
        <v>9.6690292097353066</v>
      </c>
      <c r="I26" s="57">
        <f>F26/$F$35</f>
        <v>1.3569819819819819</v>
      </c>
    </row>
    <row r="27" spans="1:13">
      <c r="B27" s="40" t="s">
        <v>102</v>
      </c>
      <c r="C27" s="96">
        <v>452</v>
      </c>
      <c r="D27" s="97">
        <v>432</v>
      </c>
      <c r="E27" s="97">
        <v>310</v>
      </c>
      <c r="F27" s="16">
        <f t="shared" ref="F27:F35" si="0">AVERAGE(C27:E27)</f>
        <v>398</v>
      </c>
      <c r="G27" s="15">
        <f t="shared" ref="G27:G35" si="1">STDEV(C27:E27)</f>
        <v>76.863515402302539</v>
      </c>
      <c r="H27" s="15">
        <f t="shared" ref="H27:H36" si="2">G27/F27*100</f>
        <v>19.312441055854908</v>
      </c>
      <c r="I27" s="25">
        <f t="shared" ref="I27:I36" si="3">F27/$F$35</f>
        <v>1.3445945945945945</v>
      </c>
    </row>
    <row r="28" spans="1:13">
      <c r="B28" s="40" t="s">
        <v>103</v>
      </c>
      <c r="C28" s="96">
        <v>449</v>
      </c>
      <c r="D28" s="97">
        <v>501</v>
      </c>
      <c r="E28" s="97">
        <v>450</v>
      </c>
      <c r="F28" s="16">
        <f t="shared" si="0"/>
        <v>466.66666666666669</v>
      </c>
      <c r="G28" s="15">
        <f t="shared" si="1"/>
        <v>29.737742572921256</v>
      </c>
      <c r="H28" s="15">
        <f t="shared" si="2"/>
        <v>6.3723734084831261</v>
      </c>
      <c r="I28" s="25">
        <f t="shared" si="3"/>
        <v>1.5765765765765767</v>
      </c>
    </row>
    <row r="29" spans="1:13">
      <c r="B29" s="40" t="s">
        <v>104</v>
      </c>
      <c r="C29" s="96">
        <v>375</v>
      </c>
      <c r="D29" s="97">
        <v>410</v>
      </c>
      <c r="E29" s="97">
        <v>411</v>
      </c>
      <c r="F29" s="16">
        <f t="shared" si="0"/>
        <v>398.66666666666669</v>
      </c>
      <c r="G29" s="15">
        <f t="shared" si="1"/>
        <v>20.502032419575706</v>
      </c>
      <c r="H29" s="15">
        <f t="shared" si="2"/>
        <v>5.1426502724688223</v>
      </c>
      <c r="I29" s="25">
        <f t="shared" si="3"/>
        <v>1.3468468468468469</v>
      </c>
    </row>
    <row r="30" spans="1:13">
      <c r="B30" s="40" t="s">
        <v>105</v>
      </c>
      <c r="C30" s="96">
        <v>533</v>
      </c>
      <c r="D30" s="97">
        <v>352</v>
      </c>
      <c r="E30" s="97">
        <v>406</v>
      </c>
      <c r="F30" s="16">
        <f t="shared" si="0"/>
        <v>430.33333333333331</v>
      </c>
      <c r="G30" s="15">
        <f t="shared" si="1"/>
        <v>92.92111349598278</v>
      </c>
      <c r="H30" s="15">
        <f t="shared" si="2"/>
        <v>21.592822655921641</v>
      </c>
      <c r="I30" s="25">
        <f t="shared" si="3"/>
        <v>1.4538288288288288</v>
      </c>
    </row>
    <row r="31" spans="1:13">
      <c r="B31" s="40" t="s">
        <v>106</v>
      </c>
      <c r="C31" s="96">
        <v>370</v>
      </c>
      <c r="D31" s="97">
        <v>319</v>
      </c>
      <c r="E31" s="97">
        <v>285</v>
      </c>
      <c r="F31" s="16">
        <f t="shared" si="0"/>
        <v>324.66666666666669</v>
      </c>
      <c r="G31" s="15">
        <f t="shared" si="1"/>
        <v>42.782395133201028</v>
      </c>
      <c r="H31" s="15">
        <f t="shared" si="2"/>
        <v>13.177329096468487</v>
      </c>
      <c r="I31" s="25">
        <f t="shared" si="3"/>
        <v>1.0968468468468469</v>
      </c>
    </row>
    <row r="32" spans="1:13">
      <c r="B32" s="40" t="s">
        <v>107</v>
      </c>
      <c r="C32" s="96">
        <v>505</v>
      </c>
      <c r="D32" s="97">
        <v>387</v>
      </c>
      <c r="E32" s="97">
        <v>343</v>
      </c>
      <c r="F32" s="16">
        <f t="shared" si="0"/>
        <v>411.66666666666669</v>
      </c>
      <c r="G32" s="15">
        <f t="shared" si="1"/>
        <v>83.769525087189933</v>
      </c>
      <c r="H32" s="15">
        <f t="shared" si="2"/>
        <v>20.348872490815367</v>
      </c>
      <c r="I32" s="25">
        <f t="shared" si="3"/>
        <v>1.3907657657657659</v>
      </c>
    </row>
    <row r="33" spans="2:9">
      <c r="B33" s="40" t="s">
        <v>108</v>
      </c>
      <c r="C33" s="96">
        <v>357</v>
      </c>
      <c r="D33" s="97">
        <v>387</v>
      </c>
      <c r="E33" s="97">
        <v>374</v>
      </c>
      <c r="F33" s="16">
        <f t="shared" si="0"/>
        <v>372.66666666666669</v>
      </c>
      <c r="G33" s="15">
        <f t="shared" si="1"/>
        <v>15.044378795195676</v>
      </c>
      <c r="H33" s="15">
        <f t="shared" si="2"/>
        <v>4.0369531650793409</v>
      </c>
      <c r="I33" s="25">
        <f t="shared" si="3"/>
        <v>1.2590090090090091</v>
      </c>
    </row>
    <row r="34" spans="2:9">
      <c r="B34" s="40" t="s">
        <v>109</v>
      </c>
      <c r="C34" s="96">
        <v>409</v>
      </c>
      <c r="D34" s="97">
        <v>290</v>
      </c>
      <c r="E34" s="97">
        <v>357</v>
      </c>
      <c r="F34" s="16">
        <f t="shared" si="0"/>
        <v>352</v>
      </c>
      <c r="G34" s="15">
        <f t="shared" si="1"/>
        <v>59.657354953098618</v>
      </c>
      <c r="H34" s="15">
        <f t="shared" si="2"/>
        <v>16.948112202584834</v>
      </c>
      <c r="I34" s="25">
        <f t="shared" si="3"/>
        <v>1.1891891891891893</v>
      </c>
    </row>
    <row r="35" spans="2:9">
      <c r="B35" s="102" t="s">
        <v>44</v>
      </c>
      <c r="C35" s="96">
        <v>274</v>
      </c>
      <c r="D35" s="97">
        <v>284</v>
      </c>
      <c r="E35" s="97">
        <v>330</v>
      </c>
      <c r="F35" s="16">
        <f t="shared" si="0"/>
        <v>296</v>
      </c>
      <c r="G35" s="15">
        <f t="shared" si="1"/>
        <v>29.866369046136157</v>
      </c>
      <c r="H35" s="15">
        <f t="shared" si="2"/>
        <v>10.089989542613568</v>
      </c>
      <c r="I35" s="25">
        <f t="shared" si="3"/>
        <v>1</v>
      </c>
    </row>
    <row r="36" spans="2:9">
      <c r="B36" s="103" t="s">
        <v>45</v>
      </c>
      <c r="C36" s="99">
        <v>247</v>
      </c>
      <c r="D36" s="13">
        <v>541</v>
      </c>
      <c r="E36" s="100">
        <v>230</v>
      </c>
      <c r="F36" s="20">
        <f>AVERAGE(C36,E36)</f>
        <v>238.5</v>
      </c>
      <c r="G36" s="21">
        <f>STDEV(C36,E36)</f>
        <v>12.020815280171307</v>
      </c>
      <c r="H36" s="21">
        <f t="shared" si="2"/>
        <v>5.0401741216651184</v>
      </c>
      <c r="I36" s="26">
        <f t="shared" si="3"/>
        <v>0.8057432432432432</v>
      </c>
    </row>
  </sheetData>
  <mergeCells count="1">
    <mergeCell ref="B23:I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M36"/>
  <sheetViews>
    <sheetView topLeftCell="A10" zoomScale="90" zoomScaleNormal="90" workbookViewId="0">
      <selection activeCell="B35" sqref="B35:B36"/>
    </sheetView>
  </sheetViews>
  <sheetFormatPr defaultRowHeight="15"/>
  <sheetData>
    <row r="3" spans="1:13">
      <c r="A3" s="78" t="s">
        <v>0</v>
      </c>
      <c r="B3" s="77"/>
      <c r="C3" s="77"/>
      <c r="D3" s="78" t="s">
        <v>1</v>
      </c>
      <c r="E3" s="77"/>
      <c r="F3" s="77"/>
      <c r="G3" s="77"/>
      <c r="H3" s="77"/>
      <c r="I3" s="77"/>
      <c r="J3" s="77"/>
      <c r="K3" s="78" t="s">
        <v>97</v>
      </c>
      <c r="L3" s="77"/>
      <c r="M3" s="77"/>
    </row>
    <row r="4" spans="1:13">
      <c r="A4" s="78" t="s">
        <v>3</v>
      </c>
      <c r="B4" s="77"/>
      <c r="C4" s="77"/>
      <c r="D4" s="77"/>
      <c r="E4" s="77"/>
      <c r="F4" s="77"/>
      <c r="G4" s="77"/>
      <c r="H4" s="77"/>
      <c r="I4" s="78" t="s">
        <v>55</v>
      </c>
      <c r="J4" s="77"/>
      <c r="K4" s="78" t="s">
        <v>98</v>
      </c>
      <c r="L4" s="77"/>
      <c r="M4" s="77"/>
    </row>
    <row r="5" spans="1:13">
      <c r="A5" s="78" t="s">
        <v>95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3">
      <c r="A6" s="78" t="s">
        <v>96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</row>
    <row r="7" spans="1:13">
      <c r="A7" s="78" t="s">
        <v>53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1:13">
      <c r="A8" s="78" t="s">
        <v>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</row>
    <row r="12" spans="1:13">
      <c r="A12" s="77"/>
      <c r="B12" s="77" t="s">
        <v>10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</row>
    <row r="13" spans="1:13">
      <c r="A13" s="77"/>
      <c r="B13" s="79">
        <v>1</v>
      </c>
      <c r="C13" s="79">
        <v>2</v>
      </c>
      <c r="D13" s="79">
        <v>3</v>
      </c>
      <c r="E13" s="79">
        <v>4</v>
      </c>
      <c r="F13" s="79">
        <v>5</v>
      </c>
      <c r="G13" s="79">
        <v>6</v>
      </c>
      <c r="H13" s="79">
        <v>7</v>
      </c>
      <c r="I13" s="79">
        <v>8</v>
      </c>
      <c r="J13" s="79">
        <v>9</v>
      </c>
      <c r="K13" s="79">
        <v>10</v>
      </c>
      <c r="L13" s="79">
        <v>11</v>
      </c>
      <c r="M13" s="79">
        <v>12</v>
      </c>
    </row>
    <row r="14" spans="1:13">
      <c r="A14" s="79" t="s">
        <v>11</v>
      </c>
      <c r="B14" s="80"/>
      <c r="C14" s="81"/>
      <c r="D14" s="81"/>
      <c r="E14" s="81"/>
      <c r="F14" s="81"/>
      <c r="G14" s="81"/>
      <c r="H14" s="81">
        <v>498</v>
      </c>
      <c r="I14" s="81">
        <v>585</v>
      </c>
      <c r="J14" s="81">
        <v>541</v>
      </c>
      <c r="K14" s="81">
        <v>421</v>
      </c>
      <c r="L14" s="81">
        <v>453</v>
      </c>
      <c r="M14" s="82">
        <v>450</v>
      </c>
    </row>
    <row r="15" spans="1:13">
      <c r="A15" s="79" t="s">
        <v>12</v>
      </c>
      <c r="B15" s="83"/>
      <c r="C15" s="84"/>
      <c r="D15" s="84"/>
      <c r="E15" s="84"/>
      <c r="F15" s="84"/>
      <c r="G15" s="84"/>
      <c r="H15" s="84">
        <v>529</v>
      </c>
      <c r="I15" s="84">
        <v>506</v>
      </c>
      <c r="J15" s="84">
        <v>518</v>
      </c>
      <c r="K15" s="84">
        <v>572</v>
      </c>
      <c r="L15" s="84">
        <v>498</v>
      </c>
      <c r="M15" s="85">
        <v>424</v>
      </c>
    </row>
    <row r="16" spans="1:13">
      <c r="A16" s="79" t="s">
        <v>13</v>
      </c>
      <c r="B16" s="83"/>
      <c r="C16" s="84"/>
      <c r="D16" s="84"/>
      <c r="E16" s="84"/>
      <c r="F16" s="84"/>
      <c r="G16" s="84"/>
      <c r="H16" s="84">
        <v>574</v>
      </c>
      <c r="I16" s="84">
        <v>701</v>
      </c>
      <c r="J16" s="84">
        <v>601</v>
      </c>
      <c r="K16" s="84">
        <v>628</v>
      </c>
      <c r="L16" s="84">
        <v>481</v>
      </c>
      <c r="M16" s="85">
        <v>466</v>
      </c>
    </row>
    <row r="17" spans="1:13">
      <c r="A17" s="79" t="s">
        <v>14</v>
      </c>
      <c r="B17" s="83"/>
      <c r="C17" s="84"/>
      <c r="D17" s="84"/>
      <c r="E17" s="84"/>
      <c r="F17" s="84"/>
      <c r="G17" s="84"/>
      <c r="H17" s="84">
        <v>493</v>
      </c>
      <c r="I17" s="84">
        <v>579</v>
      </c>
      <c r="J17" s="84">
        <v>619</v>
      </c>
      <c r="K17" s="84"/>
      <c r="L17" s="84"/>
      <c r="M17" s="85"/>
    </row>
    <row r="18" spans="1:13">
      <c r="A18" s="79" t="s">
        <v>15</v>
      </c>
      <c r="B18" s="83"/>
      <c r="C18" s="84"/>
      <c r="D18" s="84"/>
      <c r="E18" s="84"/>
      <c r="F18" s="84"/>
      <c r="G18" s="84"/>
      <c r="H18" s="84">
        <v>531</v>
      </c>
      <c r="I18" s="84">
        <v>532</v>
      </c>
      <c r="J18" s="84">
        <v>571</v>
      </c>
      <c r="K18" s="84"/>
      <c r="L18" s="84"/>
      <c r="M18" s="85"/>
    </row>
    <row r="19" spans="1:13">
      <c r="A19" s="79" t="s">
        <v>16</v>
      </c>
      <c r="B19" s="83"/>
      <c r="C19" s="84"/>
      <c r="D19" s="84"/>
      <c r="E19" s="84"/>
      <c r="F19" s="84"/>
      <c r="G19" s="84"/>
      <c r="H19" s="84">
        <v>550</v>
      </c>
      <c r="I19" s="84">
        <v>471</v>
      </c>
      <c r="J19" s="84">
        <v>662</v>
      </c>
      <c r="K19" s="84"/>
      <c r="L19" s="84"/>
      <c r="M19" s="85"/>
    </row>
    <row r="20" spans="1:13">
      <c r="A20" s="79" t="s">
        <v>17</v>
      </c>
      <c r="B20" s="83"/>
      <c r="C20" s="84"/>
      <c r="D20" s="84"/>
      <c r="E20" s="84"/>
      <c r="F20" s="84"/>
      <c r="G20" s="84"/>
      <c r="H20" s="84">
        <v>542</v>
      </c>
      <c r="I20" s="84">
        <v>681</v>
      </c>
      <c r="J20" s="84">
        <v>624</v>
      </c>
      <c r="K20" s="84"/>
      <c r="L20" s="84"/>
      <c r="M20" s="85"/>
    </row>
    <row r="21" spans="1:13">
      <c r="A21" s="86" t="s">
        <v>18</v>
      </c>
      <c r="B21" s="87"/>
      <c r="C21" s="88"/>
      <c r="D21" s="88"/>
      <c r="E21" s="88"/>
      <c r="F21" s="88"/>
      <c r="G21" s="88"/>
      <c r="H21" s="88">
        <v>568</v>
      </c>
      <c r="I21" s="88">
        <v>735</v>
      </c>
      <c r="J21" s="88">
        <v>485</v>
      </c>
      <c r="K21" s="88"/>
      <c r="L21" s="88"/>
      <c r="M21" s="89"/>
    </row>
    <row r="23" spans="1:13" s="90" customFormat="1">
      <c r="B23" s="135" t="s">
        <v>90</v>
      </c>
      <c r="C23" s="135"/>
      <c r="D23" s="135"/>
      <c r="E23" s="135"/>
      <c r="F23" s="135"/>
      <c r="G23" s="135"/>
      <c r="H23" s="135"/>
      <c r="I23" s="135"/>
    </row>
    <row r="24" spans="1:13" s="90" customFormat="1"/>
    <row r="25" spans="1:13" s="90" customFormat="1">
      <c r="B25" s="17"/>
      <c r="C25" s="17" t="s">
        <v>41</v>
      </c>
      <c r="D25" s="59" t="s">
        <v>42</v>
      </c>
      <c r="E25" s="59" t="s">
        <v>43</v>
      </c>
      <c r="F25" s="59" t="s">
        <v>46</v>
      </c>
      <c r="G25" s="59" t="s">
        <v>47</v>
      </c>
      <c r="H25" s="59" t="s">
        <v>48</v>
      </c>
      <c r="I25" s="72" t="s">
        <v>49</v>
      </c>
    </row>
    <row r="26" spans="1:13" s="90" customFormat="1">
      <c r="B26" s="17" t="s">
        <v>101</v>
      </c>
      <c r="C26" s="93">
        <v>498</v>
      </c>
      <c r="D26" s="94">
        <v>585</v>
      </c>
      <c r="E26" s="94">
        <v>541</v>
      </c>
      <c r="F26" s="55">
        <f>AVERAGE(C26:E26)</f>
        <v>541.33333333333337</v>
      </c>
      <c r="G26" s="56">
        <f>STDEV(C26:E26)</f>
        <v>43.500957843860562</v>
      </c>
      <c r="H26" s="56">
        <f>G26/F26*100</f>
        <v>8.0358912273141438</v>
      </c>
      <c r="I26" s="57">
        <f>F26/$F$35</f>
        <v>1.0870147255689424</v>
      </c>
    </row>
    <row r="27" spans="1:13" s="90" customFormat="1">
      <c r="B27" s="18" t="s">
        <v>102</v>
      </c>
      <c r="C27" s="96">
        <v>529</v>
      </c>
      <c r="D27" s="97">
        <v>506</v>
      </c>
      <c r="E27" s="97">
        <v>518</v>
      </c>
      <c r="F27" s="16">
        <f t="shared" ref="F27:F35" si="0">AVERAGE(C27:E27)</f>
        <v>517.66666666666663</v>
      </c>
      <c r="G27" s="15">
        <f t="shared" ref="G27:G35" si="1">STDEV(C27:E27)</f>
        <v>11.503622617824933</v>
      </c>
      <c r="H27" s="15">
        <f t="shared" ref="H27:H36" si="2">G27/F27*100</f>
        <v>2.2222065584980553</v>
      </c>
      <c r="I27" s="25">
        <f t="shared" ref="I27:I36" si="3">F27/$F$35</f>
        <v>1.0394912985274429</v>
      </c>
    </row>
    <row r="28" spans="1:13" s="90" customFormat="1">
      <c r="B28" s="18" t="s">
        <v>103</v>
      </c>
      <c r="C28" s="96">
        <v>574</v>
      </c>
      <c r="D28" s="97">
        <v>701</v>
      </c>
      <c r="E28" s="97">
        <v>601</v>
      </c>
      <c r="F28" s="16">
        <f t="shared" si="0"/>
        <v>625.33333333333337</v>
      </c>
      <c r="G28" s="15">
        <f t="shared" si="1"/>
        <v>66.905405860313962</v>
      </c>
      <c r="H28" s="15">
        <f t="shared" si="2"/>
        <v>10.699158719666411</v>
      </c>
      <c r="I28" s="25">
        <f t="shared" si="3"/>
        <v>1.2556894243641232</v>
      </c>
    </row>
    <row r="29" spans="1:13" s="90" customFormat="1">
      <c r="B29" s="18" t="s">
        <v>104</v>
      </c>
      <c r="C29" s="96">
        <v>493</v>
      </c>
      <c r="D29" s="97">
        <v>579</v>
      </c>
      <c r="E29" s="97">
        <v>619</v>
      </c>
      <c r="F29" s="16">
        <f t="shared" si="0"/>
        <v>563.66666666666663</v>
      </c>
      <c r="G29" s="15">
        <f t="shared" si="1"/>
        <v>64.384263087600331</v>
      </c>
      <c r="H29" s="15">
        <f t="shared" si="2"/>
        <v>11.422400311224187</v>
      </c>
      <c r="I29" s="25">
        <f t="shared" si="3"/>
        <v>1.1318607764390896</v>
      </c>
    </row>
    <row r="30" spans="1:13" s="90" customFormat="1">
      <c r="B30" s="18" t="s">
        <v>105</v>
      </c>
      <c r="C30" s="96">
        <v>531</v>
      </c>
      <c r="D30" s="97">
        <v>532</v>
      </c>
      <c r="E30" s="97">
        <v>571</v>
      </c>
      <c r="F30" s="16">
        <f t="shared" si="0"/>
        <v>544.66666666666663</v>
      </c>
      <c r="G30" s="15">
        <f t="shared" si="1"/>
        <v>22.81081614790083</v>
      </c>
      <c r="H30" s="15">
        <f t="shared" si="2"/>
        <v>4.1880323404958686</v>
      </c>
      <c r="I30" s="25">
        <f t="shared" si="3"/>
        <v>1.0937081659973225</v>
      </c>
    </row>
    <row r="31" spans="1:13" s="90" customFormat="1">
      <c r="B31" s="18" t="s">
        <v>106</v>
      </c>
      <c r="C31" s="96">
        <v>550</v>
      </c>
      <c r="D31" s="97">
        <v>471</v>
      </c>
      <c r="E31" s="97">
        <v>662</v>
      </c>
      <c r="F31" s="16">
        <f t="shared" si="0"/>
        <v>561</v>
      </c>
      <c r="G31" s="15">
        <f t="shared" si="1"/>
        <v>95.973954800247753</v>
      </c>
      <c r="H31" s="15">
        <f t="shared" si="2"/>
        <v>17.107656827138637</v>
      </c>
      <c r="I31" s="25">
        <f t="shared" si="3"/>
        <v>1.1265060240963856</v>
      </c>
    </row>
    <row r="32" spans="1:13" s="90" customFormat="1">
      <c r="B32" s="18" t="s">
        <v>107</v>
      </c>
      <c r="C32" s="96">
        <v>542</v>
      </c>
      <c r="D32" s="97">
        <v>681</v>
      </c>
      <c r="E32" s="97">
        <v>624</v>
      </c>
      <c r="F32" s="16">
        <f t="shared" si="0"/>
        <v>615.66666666666663</v>
      </c>
      <c r="G32" s="15">
        <f t="shared" si="1"/>
        <v>69.873695575182893</v>
      </c>
      <c r="H32" s="15">
        <f t="shared" si="2"/>
        <v>11.349273780484499</v>
      </c>
      <c r="I32" s="25">
        <f t="shared" si="3"/>
        <v>1.2362784471218204</v>
      </c>
    </row>
    <row r="33" spans="2:9" s="90" customFormat="1">
      <c r="B33" s="18" t="s">
        <v>108</v>
      </c>
      <c r="C33" s="96">
        <v>568</v>
      </c>
      <c r="D33" s="97">
        <v>735</v>
      </c>
      <c r="E33" s="97">
        <v>485</v>
      </c>
      <c r="F33" s="16">
        <f t="shared" si="0"/>
        <v>596</v>
      </c>
      <c r="G33" s="15">
        <f t="shared" si="1"/>
        <v>127.33027919548437</v>
      </c>
      <c r="H33" s="15">
        <f t="shared" si="2"/>
        <v>21.36414080461147</v>
      </c>
      <c r="I33" s="25">
        <f t="shared" si="3"/>
        <v>1.1967871485943775</v>
      </c>
    </row>
    <row r="34" spans="2:9" s="90" customFormat="1">
      <c r="B34" s="18" t="s">
        <v>109</v>
      </c>
      <c r="C34" s="96">
        <v>421</v>
      </c>
      <c r="D34" s="97">
        <v>453</v>
      </c>
      <c r="E34" s="97">
        <v>450</v>
      </c>
      <c r="F34" s="16">
        <f t="shared" si="0"/>
        <v>441.33333333333331</v>
      </c>
      <c r="G34" s="15">
        <f t="shared" si="1"/>
        <v>17.672954855748749</v>
      </c>
      <c r="H34" s="15">
        <f t="shared" si="2"/>
        <v>4.0044459642935228</v>
      </c>
      <c r="I34" s="25">
        <f t="shared" si="3"/>
        <v>0.88621151271753673</v>
      </c>
    </row>
    <row r="35" spans="2:9" s="90" customFormat="1">
      <c r="B35" s="76" t="s">
        <v>44</v>
      </c>
      <c r="C35" s="96">
        <v>572</v>
      </c>
      <c r="D35" s="97">
        <v>498</v>
      </c>
      <c r="E35" s="97">
        <v>424</v>
      </c>
      <c r="F35" s="16">
        <f t="shared" si="0"/>
        <v>498</v>
      </c>
      <c r="G35" s="15">
        <f t="shared" si="1"/>
        <v>74</v>
      </c>
      <c r="H35" s="15">
        <f t="shared" si="2"/>
        <v>14.859437751004014</v>
      </c>
      <c r="I35" s="25">
        <f t="shared" si="3"/>
        <v>1</v>
      </c>
    </row>
    <row r="36" spans="2:9" s="90" customFormat="1">
      <c r="B36" s="104" t="s">
        <v>45</v>
      </c>
      <c r="C36" s="99">
        <v>628</v>
      </c>
      <c r="D36" s="100">
        <v>481</v>
      </c>
      <c r="E36" s="100">
        <v>466</v>
      </c>
      <c r="F36" s="20">
        <f>AVERAGE(C36,E36)</f>
        <v>547</v>
      </c>
      <c r="G36" s="21">
        <f>STDEV(C36,E36)</f>
        <v>114.5512985522207</v>
      </c>
      <c r="H36" s="21">
        <f t="shared" si="2"/>
        <v>20.941736481210366</v>
      </c>
      <c r="I36" s="26">
        <f t="shared" si="3"/>
        <v>1.0983935742971886</v>
      </c>
    </row>
  </sheetData>
  <mergeCells count="1">
    <mergeCell ref="B23:I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M48"/>
  <sheetViews>
    <sheetView tabSelected="1" topLeftCell="A24" workbookViewId="0">
      <selection activeCell="O33" sqref="O33"/>
    </sheetView>
  </sheetViews>
  <sheetFormatPr defaultRowHeight="15"/>
  <cols>
    <col min="1" max="1" width="4.28515625" style="90" customWidth="1"/>
    <col min="2" max="16384" width="9.140625" style="90"/>
  </cols>
  <sheetData>
    <row r="3" spans="1:13">
      <c r="A3" s="91" t="s">
        <v>0</v>
      </c>
      <c r="D3" s="91" t="s">
        <v>1</v>
      </c>
      <c r="K3" s="91" t="s">
        <v>170</v>
      </c>
    </row>
    <row r="4" spans="1:13">
      <c r="A4" s="91" t="s">
        <v>3</v>
      </c>
      <c r="I4" s="91" t="s">
        <v>171</v>
      </c>
      <c r="K4" s="91" t="s">
        <v>172</v>
      </c>
    </row>
    <row r="5" spans="1:13">
      <c r="A5" s="91" t="s">
        <v>173</v>
      </c>
    </row>
    <row r="6" spans="1:13">
      <c r="A6" s="91" t="s">
        <v>53</v>
      </c>
    </row>
    <row r="7" spans="1:13">
      <c r="A7" s="91" t="s">
        <v>9</v>
      </c>
    </row>
    <row r="11" spans="1:13">
      <c r="B11" s="90" t="s">
        <v>10</v>
      </c>
    </row>
    <row r="12" spans="1:13">
      <c r="B12" s="92">
        <v>1</v>
      </c>
      <c r="C12" s="92">
        <v>2</v>
      </c>
      <c r="D12" s="92">
        <v>3</v>
      </c>
      <c r="E12" s="92">
        <v>4</v>
      </c>
      <c r="F12" s="92">
        <v>5</v>
      </c>
      <c r="G12" s="92">
        <v>6</v>
      </c>
      <c r="H12" s="92">
        <v>7</v>
      </c>
      <c r="I12" s="92">
        <v>8</v>
      </c>
      <c r="J12" s="92">
        <v>9</v>
      </c>
      <c r="K12" s="92">
        <v>10</v>
      </c>
      <c r="L12" s="92">
        <v>11</v>
      </c>
      <c r="M12" s="92">
        <v>12</v>
      </c>
    </row>
    <row r="13" spans="1:13">
      <c r="A13" s="92" t="s">
        <v>11</v>
      </c>
      <c r="B13" s="93">
        <v>330</v>
      </c>
      <c r="C13" s="94">
        <v>320</v>
      </c>
      <c r="D13" s="94">
        <v>322</v>
      </c>
      <c r="E13" s="94">
        <v>423</v>
      </c>
      <c r="F13" s="94">
        <v>339</v>
      </c>
      <c r="G13" s="94">
        <v>381</v>
      </c>
      <c r="H13" s="94">
        <v>289</v>
      </c>
      <c r="I13" s="94">
        <v>378</v>
      </c>
      <c r="J13" s="94">
        <v>302</v>
      </c>
      <c r="K13" s="94"/>
      <c r="L13" s="94"/>
      <c r="M13" s="95"/>
    </row>
    <row r="14" spans="1:13">
      <c r="A14" s="92" t="s">
        <v>12</v>
      </c>
      <c r="B14" s="96">
        <v>3329</v>
      </c>
      <c r="C14" s="97">
        <v>4175</v>
      </c>
      <c r="D14" s="97">
        <v>2715</v>
      </c>
      <c r="E14" s="97">
        <v>341</v>
      </c>
      <c r="F14" s="97">
        <v>320</v>
      </c>
      <c r="G14" s="97">
        <v>516</v>
      </c>
      <c r="H14" s="97">
        <v>309</v>
      </c>
      <c r="I14" s="97">
        <v>284</v>
      </c>
      <c r="J14" s="97">
        <v>281</v>
      </c>
      <c r="K14" s="97"/>
      <c r="L14" s="97"/>
      <c r="M14" s="98"/>
    </row>
    <row r="15" spans="1:13">
      <c r="A15" s="92" t="s">
        <v>13</v>
      </c>
      <c r="B15" s="96">
        <v>805</v>
      </c>
      <c r="C15" s="97">
        <v>617</v>
      </c>
      <c r="D15" s="97">
        <v>1031</v>
      </c>
      <c r="E15" s="97">
        <v>256</v>
      </c>
      <c r="F15" s="97">
        <v>253</v>
      </c>
      <c r="G15" s="97">
        <v>300</v>
      </c>
      <c r="H15" s="97">
        <v>317</v>
      </c>
      <c r="I15" s="97">
        <v>510</v>
      </c>
      <c r="J15" s="97">
        <v>350</v>
      </c>
      <c r="K15" s="97"/>
      <c r="L15" s="97"/>
      <c r="M15" s="98"/>
    </row>
    <row r="16" spans="1:13">
      <c r="A16" s="92" t="s">
        <v>14</v>
      </c>
      <c r="B16" s="96">
        <v>450</v>
      </c>
      <c r="C16" s="97">
        <v>814</v>
      </c>
      <c r="D16" s="97">
        <v>488</v>
      </c>
      <c r="E16" s="97">
        <v>476</v>
      </c>
      <c r="F16" s="97">
        <v>516</v>
      </c>
      <c r="G16" s="97">
        <v>383</v>
      </c>
      <c r="H16" s="97">
        <v>724</v>
      </c>
      <c r="I16" s="97">
        <v>615</v>
      </c>
      <c r="J16" s="97">
        <v>679</v>
      </c>
      <c r="K16" s="97"/>
      <c r="L16" s="97"/>
      <c r="M16" s="98"/>
    </row>
    <row r="17" spans="1:13">
      <c r="A17" s="92" t="s">
        <v>15</v>
      </c>
      <c r="B17" s="96">
        <v>278</v>
      </c>
      <c r="C17" s="97">
        <v>242</v>
      </c>
      <c r="D17" s="97">
        <v>257</v>
      </c>
      <c r="E17" s="97">
        <v>566</v>
      </c>
      <c r="F17" s="97">
        <v>653</v>
      </c>
      <c r="G17" s="97">
        <v>499</v>
      </c>
      <c r="H17" s="97">
        <v>637</v>
      </c>
      <c r="I17" s="97">
        <v>623</v>
      </c>
      <c r="J17" s="97">
        <v>734</v>
      </c>
      <c r="K17" s="97"/>
      <c r="L17" s="97"/>
      <c r="M17" s="98"/>
    </row>
    <row r="18" spans="1:13">
      <c r="A18" s="92" t="s">
        <v>16</v>
      </c>
      <c r="B18" s="96">
        <v>290</v>
      </c>
      <c r="C18" s="97">
        <v>281</v>
      </c>
      <c r="D18" s="97">
        <v>260</v>
      </c>
      <c r="E18" s="97">
        <v>286</v>
      </c>
      <c r="F18" s="97">
        <v>338</v>
      </c>
      <c r="G18" s="97">
        <v>303</v>
      </c>
      <c r="H18" s="97">
        <v>599</v>
      </c>
      <c r="I18" s="97">
        <v>232</v>
      </c>
      <c r="J18" s="97">
        <v>279</v>
      </c>
      <c r="K18" s="97"/>
      <c r="L18" s="97"/>
      <c r="M18" s="98"/>
    </row>
    <row r="19" spans="1:13">
      <c r="A19" s="92" t="s">
        <v>17</v>
      </c>
      <c r="B19" s="96">
        <v>607</v>
      </c>
      <c r="C19" s="97">
        <v>243</v>
      </c>
      <c r="D19" s="97">
        <v>227</v>
      </c>
      <c r="E19" s="97">
        <v>385</v>
      </c>
      <c r="F19" s="97">
        <v>332</v>
      </c>
      <c r="G19" s="97">
        <v>285</v>
      </c>
      <c r="H19" s="97">
        <v>232</v>
      </c>
      <c r="I19" s="97">
        <v>377</v>
      </c>
      <c r="J19" s="97">
        <v>241</v>
      </c>
      <c r="K19" s="97"/>
      <c r="L19" s="97"/>
      <c r="M19" s="98"/>
    </row>
    <row r="20" spans="1:13">
      <c r="A20" s="92" t="s">
        <v>18</v>
      </c>
      <c r="B20" s="99">
        <v>331</v>
      </c>
      <c r="C20" s="100">
        <v>352</v>
      </c>
      <c r="D20" s="100">
        <v>334</v>
      </c>
      <c r="E20" s="100">
        <v>237</v>
      </c>
      <c r="F20" s="100">
        <v>423</v>
      </c>
      <c r="G20" s="100">
        <v>297</v>
      </c>
      <c r="H20" s="100"/>
      <c r="I20" s="100"/>
      <c r="J20" s="100"/>
      <c r="K20" s="100"/>
      <c r="L20" s="100"/>
      <c r="M20" s="101"/>
    </row>
    <row r="23" spans="1:13">
      <c r="B23" s="90" t="s">
        <v>174</v>
      </c>
    </row>
    <row r="25" spans="1:13">
      <c r="B25" s="17"/>
      <c r="C25" s="17" t="s">
        <v>41</v>
      </c>
      <c r="D25" s="59" t="s">
        <v>42</v>
      </c>
      <c r="E25" s="59" t="s">
        <v>43</v>
      </c>
      <c r="F25" s="59" t="s">
        <v>46</v>
      </c>
      <c r="G25" s="59" t="s">
        <v>47</v>
      </c>
      <c r="H25" s="59" t="s">
        <v>48</v>
      </c>
      <c r="I25" s="72" t="s">
        <v>49</v>
      </c>
      <c r="K25" s="112" t="s">
        <v>201</v>
      </c>
    </row>
    <row r="26" spans="1:13">
      <c r="B26" s="18" t="s">
        <v>19</v>
      </c>
      <c r="C26" s="93">
        <v>330</v>
      </c>
      <c r="D26" s="94">
        <v>320</v>
      </c>
      <c r="E26" s="94">
        <v>322</v>
      </c>
      <c r="F26" s="59">
        <f t="shared" ref="F26:F31" si="0">AVERAGE(C26:E26)</f>
        <v>324</v>
      </c>
      <c r="G26" s="56">
        <f>STDEV(C26:E26)</f>
        <v>5.2915026221291814</v>
      </c>
      <c r="H26" s="56">
        <f>G26/F26*100</f>
        <v>1.633179821644809</v>
      </c>
      <c r="I26" s="57">
        <f>F26/$F$47</f>
        <v>1.2681017612524461</v>
      </c>
      <c r="K26" s="124">
        <f>$F$47/F26*100</f>
        <v>78.858024691358025</v>
      </c>
    </row>
    <row r="27" spans="1:13">
      <c r="B27" s="18" t="s">
        <v>20</v>
      </c>
      <c r="C27" s="96">
        <v>3329</v>
      </c>
      <c r="D27" s="97">
        <v>4175</v>
      </c>
      <c r="E27" s="97">
        <v>2715</v>
      </c>
      <c r="F27" s="16">
        <f t="shared" si="0"/>
        <v>3406.3333333333335</v>
      </c>
      <c r="G27" s="15">
        <f t="shared" ref="G27:G48" si="1">STDEV(C27:E27)</f>
        <v>733.06570874194631</v>
      </c>
      <c r="H27" s="15">
        <f t="shared" ref="H27:H48" si="2">G27/F27*100</f>
        <v>21.520668619491524</v>
      </c>
      <c r="I27" s="25">
        <f t="shared" ref="I27:I48" si="3">F27/$F$47</f>
        <v>13.332028701891716</v>
      </c>
      <c r="K27" s="124">
        <f t="shared" ref="K27:K48" si="4">$F$47/F27*100</f>
        <v>7.5007339269987279</v>
      </c>
    </row>
    <row r="28" spans="1:13">
      <c r="B28" s="18" t="s">
        <v>21</v>
      </c>
      <c r="C28" s="96">
        <v>805</v>
      </c>
      <c r="D28" s="97">
        <v>617</v>
      </c>
      <c r="E28" s="97">
        <v>1031</v>
      </c>
      <c r="F28" s="16">
        <f t="shared" si="0"/>
        <v>817.66666666666663</v>
      </c>
      <c r="G28" s="15">
        <f t="shared" si="1"/>
        <v>207.29045644537854</v>
      </c>
      <c r="H28" s="15">
        <f t="shared" si="2"/>
        <v>25.351462264008788</v>
      </c>
      <c r="I28" s="25">
        <f t="shared" si="3"/>
        <v>3.2002609262883235</v>
      </c>
      <c r="K28" s="124">
        <f t="shared" si="4"/>
        <v>31.247452099470035</v>
      </c>
    </row>
    <row r="29" spans="1:13">
      <c r="B29" s="18" t="s">
        <v>22</v>
      </c>
      <c r="C29" s="96">
        <v>450</v>
      </c>
      <c r="D29" s="97">
        <v>814</v>
      </c>
      <c r="E29" s="97">
        <v>488</v>
      </c>
      <c r="F29" s="16">
        <f t="shared" si="0"/>
        <v>584</v>
      </c>
      <c r="G29" s="15">
        <f t="shared" si="1"/>
        <v>200.08997975910736</v>
      </c>
      <c r="H29" s="15">
        <f t="shared" si="2"/>
        <v>34.261982835463591</v>
      </c>
      <c r="I29" s="25">
        <f t="shared" si="3"/>
        <v>2.2857142857142856</v>
      </c>
      <c r="K29" s="124">
        <f t="shared" si="4"/>
        <v>43.75</v>
      </c>
    </row>
    <row r="30" spans="1:13">
      <c r="B30" s="18" t="s">
        <v>23</v>
      </c>
      <c r="C30" s="96">
        <v>278</v>
      </c>
      <c r="D30" s="97">
        <v>242</v>
      </c>
      <c r="E30" s="97">
        <v>257</v>
      </c>
      <c r="F30" s="16">
        <f t="shared" si="0"/>
        <v>259</v>
      </c>
      <c r="G30" s="15">
        <f t="shared" si="1"/>
        <v>18.083141320025124</v>
      </c>
      <c r="H30" s="15">
        <f t="shared" si="2"/>
        <v>6.9819078455695465</v>
      </c>
      <c r="I30" s="25">
        <f t="shared" si="3"/>
        <v>1.0136986301369864</v>
      </c>
      <c r="K30" s="124">
        <f t="shared" si="4"/>
        <v>98.648648648648646</v>
      </c>
    </row>
    <row r="31" spans="1:13">
      <c r="B31" s="18" t="s">
        <v>24</v>
      </c>
      <c r="C31" s="96">
        <v>290</v>
      </c>
      <c r="D31" s="97">
        <v>281</v>
      </c>
      <c r="E31" s="97">
        <v>260</v>
      </c>
      <c r="F31" s="16">
        <f t="shared" si="0"/>
        <v>277</v>
      </c>
      <c r="G31" s="15">
        <f t="shared" si="1"/>
        <v>15.394804318340652</v>
      </c>
      <c r="H31" s="15">
        <f t="shared" si="2"/>
        <v>5.5576910896536651</v>
      </c>
      <c r="I31" s="25">
        <f t="shared" si="3"/>
        <v>1.0841487279843445</v>
      </c>
      <c r="K31" s="124">
        <f t="shared" si="4"/>
        <v>92.238267148014444</v>
      </c>
    </row>
    <row r="32" spans="1:13">
      <c r="B32" s="18" t="s">
        <v>25</v>
      </c>
      <c r="C32" s="96">
        <v>607</v>
      </c>
      <c r="D32" s="97">
        <v>243</v>
      </c>
      <c r="E32" s="97">
        <v>227</v>
      </c>
      <c r="F32" s="16">
        <f t="shared" ref="F32:F48" si="5">AVERAGE(C32:E32)</f>
        <v>359</v>
      </c>
      <c r="G32" s="15">
        <f t="shared" si="1"/>
        <v>214.92324211215501</v>
      </c>
      <c r="H32" s="15">
        <f t="shared" si="2"/>
        <v>59.867198359931763</v>
      </c>
      <c r="I32" s="25">
        <f t="shared" si="3"/>
        <v>1.4050880626223092</v>
      </c>
      <c r="K32" s="124">
        <f t="shared" si="4"/>
        <v>71.169916434540397</v>
      </c>
    </row>
    <row r="33" spans="2:11">
      <c r="B33" s="18" t="s">
        <v>26</v>
      </c>
      <c r="C33" s="96">
        <v>331</v>
      </c>
      <c r="D33" s="97">
        <v>352</v>
      </c>
      <c r="E33" s="97">
        <v>334</v>
      </c>
      <c r="F33" s="16">
        <f t="shared" si="5"/>
        <v>339</v>
      </c>
      <c r="G33" s="15">
        <f t="shared" si="1"/>
        <v>11.357816691600547</v>
      </c>
      <c r="H33" s="15">
        <f t="shared" si="2"/>
        <v>3.3503884046019312</v>
      </c>
      <c r="I33" s="25">
        <f t="shared" si="3"/>
        <v>1.3268101761252447</v>
      </c>
      <c r="K33" s="124">
        <f t="shared" si="4"/>
        <v>75.368731563421832</v>
      </c>
    </row>
    <row r="34" spans="2:11">
      <c r="B34" s="18" t="s">
        <v>27</v>
      </c>
      <c r="C34" s="96">
        <v>423</v>
      </c>
      <c r="D34" s="97">
        <v>339</v>
      </c>
      <c r="E34" s="97">
        <v>381</v>
      </c>
      <c r="F34" s="16">
        <f t="shared" si="5"/>
        <v>381</v>
      </c>
      <c r="G34" s="15">
        <f t="shared" si="1"/>
        <v>42</v>
      </c>
      <c r="H34" s="15">
        <f t="shared" si="2"/>
        <v>11.023622047244094</v>
      </c>
      <c r="I34" s="25">
        <f t="shared" si="3"/>
        <v>1.4911937377690803</v>
      </c>
      <c r="K34" s="124">
        <f t="shared" si="4"/>
        <v>67.060367454068242</v>
      </c>
    </row>
    <row r="35" spans="2:11">
      <c r="B35" s="18" t="s">
        <v>28</v>
      </c>
      <c r="C35" s="96">
        <v>341</v>
      </c>
      <c r="D35" s="97">
        <v>320</v>
      </c>
      <c r="E35" s="97">
        <v>516</v>
      </c>
      <c r="F35" s="16">
        <f t="shared" si="5"/>
        <v>392.33333333333331</v>
      </c>
      <c r="G35" s="15">
        <f t="shared" si="1"/>
        <v>107.61195720426863</v>
      </c>
      <c r="H35" s="15">
        <f t="shared" si="2"/>
        <v>27.42870616931231</v>
      </c>
      <c r="I35" s="25">
        <f t="shared" si="3"/>
        <v>1.5355512067840835</v>
      </c>
      <c r="K35" s="124">
        <f t="shared" si="4"/>
        <v>65.123194562446912</v>
      </c>
    </row>
    <row r="36" spans="2:11">
      <c r="B36" s="18" t="s">
        <v>29</v>
      </c>
      <c r="C36" s="96">
        <v>256</v>
      </c>
      <c r="D36" s="97">
        <v>253</v>
      </c>
      <c r="E36" s="97">
        <v>300</v>
      </c>
      <c r="F36" s="16">
        <f t="shared" si="5"/>
        <v>269.66666666666669</v>
      </c>
      <c r="G36" s="15">
        <f t="shared" si="1"/>
        <v>26.312227829154512</v>
      </c>
      <c r="H36" s="15">
        <f t="shared" si="2"/>
        <v>9.757315635038756</v>
      </c>
      <c r="I36" s="25">
        <f t="shared" si="3"/>
        <v>1.0554468362687541</v>
      </c>
      <c r="K36" s="124">
        <f t="shared" si="4"/>
        <v>94.746600741656366</v>
      </c>
    </row>
    <row r="37" spans="2:11">
      <c r="B37" s="18" t="s">
        <v>30</v>
      </c>
      <c r="C37" s="96">
        <v>476</v>
      </c>
      <c r="D37" s="97">
        <v>516</v>
      </c>
      <c r="E37" s="97">
        <v>383</v>
      </c>
      <c r="F37" s="16">
        <f t="shared" si="5"/>
        <v>458.33333333333331</v>
      </c>
      <c r="G37" s="15">
        <f t="shared" si="1"/>
        <v>68.237330936469917</v>
      </c>
      <c r="H37" s="15">
        <f t="shared" si="2"/>
        <v>14.888144931593436</v>
      </c>
      <c r="I37" s="25">
        <f t="shared" si="3"/>
        <v>1.7938682322243966</v>
      </c>
      <c r="K37" s="124">
        <f t="shared" si="4"/>
        <v>55.745454545454542</v>
      </c>
    </row>
    <row r="38" spans="2:11">
      <c r="B38" s="18" t="s">
        <v>31</v>
      </c>
      <c r="C38" s="96">
        <v>566</v>
      </c>
      <c r="D38" s="97">
        <v>653</v>
      </c>
      <c r="E38" s="97">
        <v>499</v>
      </c>
      <c r="F38" s="16">
        <f t="shared" si="5"/>
        <v>572.66666666666663</v>
      </c>
      <c r="G38" s="15">
        <f t="shared" si="1"/>
        <v>77.21614684334692</v>
      </c>
      <c r="H38" s="15">
        <f t="shared" si="2"/>
        <v>13.483611206637997</v>
      </c>
      <c r="I38" s="25">
        <f t="shared" si="3"/>
        <v>2.2413568166992821</v>
      </c>
      <c r="K38" s="124">
        <f t="shared" si="4"/>
        <v>44.615832363213045</v>
      </c>
    </row>
    <row r="39" spans="2:11">
      <c r="B39" s="18" t="s">
        <v>32</v>
      </c>
      <c r="C39" s="96">
        <v>286</v>
      </c>
      <c r="D39" s="97">
        <v>338</v>
      </c>
      <c r="E39" s="97">
        <v>303</v>
      </c>
      <c r="F39" s="16">
        <f t="shared" si="5"/>
        <v>309</v>
      </c>
      <c r="G39" s="15">
        <f t="shared" si="1"/>
        <v>26.514147167125703</v>
      </c>
      <c r="H39" s="15">
        <f t="shared" si="2"/>
        <v>8.5806301511733665</v>
      </c>
      <c r="I39" s="25">
        <f t="shared" si="3"/>
        <v>1.2093933463796478</v>
      </c>
      <c r="K39" s="124">
        <f t="shared" si="4"/>
        <v>82.686084142394819</v>
      </c>
    </row>
    <row r="40" spans="2:11">
      <c r="B40" s="18" t="s">
        <v>33</v>
      </c>
      <c r="C40" s="96">
        <v>385</v>
      </c>
      <c r="D40" s="97">
        <v>332</v>
      </c>
      <c r="E40" s="97">
        <v>285</v>
      </c>
      <c r="F40" s="16">
        <f t="shared" si="5"/>
        <v>334</v>
      </c>
      <c r="G40" s="15">
        <f t="shared" si="1"/>
        <v>50.029991005395956</v>
      </c>
      <c r="H40" s="15">
        <f t="shared" si="2"/>
        <v>14.979039223172441</v>
      </c>
      <c r="I40" s="25">
        <f t="shared" si="3"/>
        <v>1.3072407045009784</v>
      </c>
      <c r="K40" s="124">
        <f t="shared" si="4"/>
        <v>76.497005988023943</v>
      </c>
    </row>
    <row r="41" spans="2:11">
      <c r="B41" s="18" t="s">
        <v>34</v>
      </c>
      <c r="C41" s="96">
        <v>237</v>
      </c>
      <c r="D41" s="97">
        <v>423</v>
      </c>
      <c r="E41" s="97">
        <v>297</v>
      </c>
      <c r="F41" s="16">
        <f t="shared" si="5"/>
        <v>319</v>
      </c>
      <c r="G41" s="15">
        <f t="shared" si="1"/>
        <v>94.931554290446542</v>
      </c>
      <c r="H41" s="15">
        <f t="shared" si="2"/>
        <v>29.759107928039668</v>
      </c>
      <c r="I41" s="25">
        <f t="shared" si="3"/>
        <v>1.2485322896281801</v>
      </c>
      <c r="K41" s="124">
        <f t="shared" si="4"/>
        <v>80.094043887147336</v>
      </c>
    </row>
    <row r="42" spans="2:11">
      <c r="B42" s="18" t="s">
        <v>35</v>
      </c>
      <c r="C42" s="96">
        <v>289</v>
      </c>
      <c r="D42" s="97">
        <v>378</v>
      </c>
      <c r="E42" s="97">
        <v>302</v>
      </c>
      <c r="F42" s="16">
        <f t="shared" si="5"/>
        <v>323</v>
      </c>
      <c r="G42" s="15">
        <f t="shared" si="1"/>
        <v>48.072861366887658</v>
      </c>
      <c r="H42" s="15">
        <f t="shared" si="2"/>
        <v>14.883238813277913</v>
      </c>
      <c r="I42" s="25">
        <f t="shared" si="3"/>
        <v>1.264187866927593</v>
      </c>
      <c r="K42" s="124">
        <f t="shared" si="4"/>
        <v>79.102167182662541</v>
      </c>
    </row>
    <row r="43" spans="2:11">
      <c r="B43" s="18" t="s">
        <v>36</v>
      </c>
      <c r="C43" s="96">
        <v>309</v>
      </c>
      <c r="D43" s="97">
        <v>284</v>
      </c>
      <c r="E43" s="97">
        <v>281</v>
      </c>
      <c r="F43" s="16">
        <f t="shared" si="5"/>
        <v>291.33333333333331</v>
      </c>
      <c r="G43" s="15">
        <f t="shared" si="1"/>
        <v>15.37313674346694</v>
      </c>
      <c r="H43" s="15">
        <f t="shared" si="2"/>
        <v>5.2768203924943728</v>
      </c>
      <c r="I43" s="25">
        <f t="shared" si="3"/>
        <v>1.1402478799739073</v>
      </c>
      <c r="K43" s="124">
        <f t="shared" si="4"/>
        <v>87.70022883295195</v>
      </c>
    </row>
    <row r="44" spans="2:11">
      <c r="B44" s="18" t="s">
        <v>37</v>
      </c>
      <c r="C44" s="96">
        <v>317</v>
      </c>
      <c r="D44" s="97">
        <v>510</v>
      </c>
      <c r="E44" s="97">
        <v>350</v>
      </c>
      <c r="F44" s="16">
        <f t="shared" si="5"/>
        <v>392.33333333333331</v>
      </c>
      <c r="G44" s="15">
        <f t="shared" si="1"/>
        <v>103.22951774242357</v>
      </c>
      <c r="H44" s="15">
        <f t="shared" si="2"/>
        <v>26.311686765273638</v>
      </c>
      <c r="I44" s="25">
        <f t="shared" si="3"/>
        <v>1.5355512067840835</v>
      </c>
      <c r="K44" s="124">
        <f t="shared" si="4"/>
        <v>65.123194562446912</v>
      </c>
    </row>
    <row r="45" spans="2:11">
      <c r="B45" s="18" t="s">
        <v>38</v>
      </c>
      <c r="C45" s="96">
        <v>724</v>
      </c>
      <c r="D45" s="97">
        <v>615</v>
      </c>
      <c r="E45" s="97">
        <v>679</v>
      </c>
      <c r="F45" s="16">
        <f t="shared" si="5"/>
        <v>672.66666666666663</v>
      </c>
      <c r="G45" s="15">
        <f t="shared" si="1"/>
        <v>54.775298569093472</v>
      </c>
      <c r="H45" s="15">
        <f t="shared" si="2"/>
        <v>8.143007715920735</v>
      </c>
      <c r="I45" s="25">
        <f t="shared" si="3"/>
        <v>2.632746249184605</v>
      </c>
      <c r="K45" s="124">
        <f t="shared" si="4"/>
        <v>37.983151635282461</v>
      </c>
    </row>
    <row r="46" spans="2:11">
      <c r="B46" s="18" t="s">
        <v>39</v>
      </c>
      <c r="C46" s="96">
        <v>637</v>
      </c>
      <c r="D46" s="97">
        <v>623</v>
      </c>
      <c r="E46" s="97">
        <v>734</v>
      </c>
      <c r="F46" s="16">
        <f>AVERAGE(C46:E46)</f>
        <v>664.66666666666663</v>
      </c>
      <c r="G46" s="15">
        <f t="shared" si="1"/>
        <v>60.451082151879909</v>
      </c>
      <c r="H46" s="15">
        <f t="shared" si="2"/>
        <v>9.0949471642748101</v>
      </c>
      <c r="I46" s="25">
        <f t="shared" si="3"/>
        <v>2.6014350945857792</v>
      </c>
      <c r="K46" s="124">
        <f t="shared" si="4"/>
        <v>38.44032096288867</v>
      </c>
    </row>
    <row r="47" spans="2:11">
      <c r="B47" s="18" t="s">
        <v>44</v>
      </c>
      <c r="C47" s="96"/>
      <c r="D47" s="97">
        <v>232</v>
      </c>
      <c r="E47" s="97">
        <v>279</v>
      </c>
      <c r="F47" s="16">
        <f>AVERAGE(D47:E47)</f>
        <v>255.5</v>
      </c>
      <c r="G47" s="15">
        <f>STDEV(D47:E47)</f>
        <v>33.234018715767732</v>
      </c>
      <c r="H47" s="15">
        <f>G47/F47*100</f>
        <v>13.007443724370932</v>
      </c>
      <c r="I47" s="25">
        <f t="shared" si="3"/>
        <v>1</v>
      </c>
      <c r="K47" s="124">
        <f t="shared" si="4"/>
        <v>100</v>
      </c>
    </row>
    <row r="48" spans="2:11">
      <c r="B48" s="19" t="s">
        <v>45</v>
      </c>
      <c r="C48" s="99">
        <v>232</v>
      </c>
      <c r="D48" s="100">
        <v>377</v>
      </c>
      <c r="E48" s="100">
        <v>241</v>
      </c>
      <c r="F48" s="20">
        <f t="shared" si="5"/>
        <v>283.33333333333331</v>
      </c>
      <c r="G48" s="21">
        <f t="shared" si="1"/>
        <v>81.24243554530679</v>
      </c>
      <c r="H48" s="21">
        <f t="shared" si="2"/>
        <v>28.673800780696517</v>
      </c>
      <c r="I48" s="26">
        <f t="shared" si="3"/>
        <v>1.1089367253750815</v>
      </c>
      <c r="K48" s="124">
        <f t="shared" si="4"/>
        <v>90.176470588235304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2"/>
  <sheetViews>
    <sheetView topLeftCell="A10" workbookViewId="0">
      <selection activeCell="D32" sqref="D32"/>
    </sheetView>
  </sheetViews>
  <sheetFormatPr defaultRowHeight="15"/>
  <sheetData>
    <row r="1" spans="1:13" s="90" customFormat="1">
      <c r="A1" s="105"/>
      <c r="B1" s="136" t="s">
        <v>135</v>
      </c>
      <c r="C1" s="137"/>
      <c r="D1" s="106"/>
      <c r="E1" s="136" t="s">
        <v>136</v>
      </c>
      <c r="F1" s="137"/>
      <c r="H1" s="109"/>
      <c r="I1" s="138" t="s">
        <v>135</v>
      </c>
      <c r="J1" s="138"/>
      <c r="K1" s="109"/>
      <c r="L1" s="138" t="s">
        <v>136</v>
      </c>
      <c r="M1" s="138"/>
    </row>
    <row r="2" spans="1:13">
      <c r="A2" s="107"/>
      <c r="B2" s="107" t="s">
        <v>46</v>
      </c>
      <c r="C2" s="108" t="s">
        <v>49</v>
      </c>
      <c r="D2" s="14"/>
      <c r="E2" s="107"/>
      <c r="F2" s="108"/>
      <c r="H2" s="109"/>
      <c r="I2" s="109" t="s">
        <v>46</v>
      </c>
      <c r="J2" s="109" t="s">
        <v>49</v>
      </c>
      <c r="K2" s="109"/>
      <c r="L2" s="109"/>
      <c r="M2" s="109"/>
    </row>
    <row r="3" spans="1:13">
      <c r="A3" s="109" t="s">
        <v>19</v>
      </c>
      <c r="B3" s="110">
        <f>'CRD601-620_pH-4'!F26</f>
        <v>418</v>
      </c>
      <c r="C3" s="111">
        <f>'CRD601-620_pH-4'!I26</f>
        <v>1.083837510803803</v>
      </c>
      <c r="D3" s="109"/>
      <c r="E3" s="109"/>
      <c r="F3" s="109"/>
      <c r="H3" s="109" t="s">
        <v>141</v>
      </c>
      <c r="I3" s="110">
        <f>'CRD621-650_pH-4'!F35</f>
        <v>890.66666666666663</v>
      </c>
      <c r="J3" s="111">
        <f>'CRD621-650_pH-4'!I35</f>
        <v>2.3921217547000895</v>
      </c>
      <c r="K3" s="109"/>
      <c r="L3" s="110">
        <f>'CRD621-650_pH-7.4'!F35</f>
        <v>2538</v>
      </c>
      <c r="M3" s="111">
        <f>'CRD621-650_pH-7.4'!I35</f>
        <v>5.4580645161290322</v>
      </c>
    </row>
    <row r="4" spans="1:13">
      <c r="A4" s="109" t="s">
        <v>110</v>
      </c>
      <c r="B4" s="110">
        <f>'CRD601-620_pH-4'!F27</f>
        <v>4259.333333333333</v>
      </c>
      <c r="C4" s="111">
        <f>'CRD601-620_pH-4'!I27</f>
        <v>11.044079515989628</v>
      </c>
      <c r="D4" s="109"/>
      <c r="E4" s="109"/>
      <c r="F4" s="109"/>
      <c r="H4" s="109" t="s">
        <v>142</v>
      </c>
      <c r="I4" s="110">
        <f>'CRD621-650_pH-4'!F36</f>
        <v>349</v>
      </c>
      <c r="J4" s="111">
        <f>'CRD621-650_pH-4'!I36</f>
        <v>0.93733213965980311</v>
      </c>
      <c r="K4" s="109"/>
      <c r="L4" s="110">
        <f>'CRD621-650_pH-7.4'!F36</f>
        <v>457</v>
      </c>
      <c r="M4" s="111">
        <f>'CRD621-650_pH-7.4'!I36</f>
        <v>0.98279569892473118</v>
      </c>
    </row>
    <row r="5" spans="1:13">
      <c r="A5" s="109" t="s">
        <v>111</v>
      </c>
      <c r="B5" s="110">
        <f>'CRD601-620_pH-4'!F28</f>
        <v>829.66666666666663</v>
      </c>
      <c r="C5" s="111">
        <f>'CRD601-620_pH-4'!I28</f>
        <v>2.1512532411408816</v>
      </c>
      <c r="D5" s="109"/>
      <c r="E5" s="109"/>
      <c r="F5" s="109"/>
      <c r="H5" s="109" t="s">
        <v>143</v>
      </c>
      <c r="I5" s="110">
        <f>'CRD621-650_pH-4'!F37</f>
        <v>537.66666666666663</v>
      </c>
      <c r="J5" s="111">
        <f>'CRD621-650_pH-4'!I37</f>
        <v>1.4440465532676812</v>
      </c>
      <c r="K5" s="109"/>
      <c r="L5" s="110">
        <f>'CRD621-650_pH-7.4'!F37</f>
        <v>601</v>
      </c>
      <c r="M5" s="111">
        <f>'CRD621-650_pH-7.4'!I37</f>
        <v>1.2924731182795699</v>
      </c>
    </row>
    <row r="6" spans="1:13">
      <c r="A6" s="109" t="s">
        <v>112</v>
      </c>
      <c r="B6" s="110">
        <f>'CRD601-620_pH-4'!F29</f>
        <v>495</v>
      </c>
      <c r="C6" s="111">
        <f>'CRD601-620_pH-4'!I29</f>
        <v>1.2834917891097666</v>
      </c>
      <c r="D6" s="109"/>
      <c r="E6" s="109"/>
      <c r="F6" s="109"/>
      <c r="H6" s="109" t="s">
        <v>144</v>
      </c>
      <c r="I6" s="110">
        <f>'CRD621-650_pH-4'!F38</f>
        <v>430</v>
      </c>
      <c r="J6" s="111">
        <f>'CRD621-650_pH-4'!I38</f>
        <v>1.1548791405550582</v>
      </c>
      <c r="K6" s="109"/>
      <c r="L6" s="110">
        <f>'CRD621-650_pH-7.4'!F38</f>
        <v>539</v>
      </c>
      <c r="M6" s="111">
        <f>'CRD621-650_pH-7.4'!I38</f>
        <v>1.1591397849462366</v>
      </c>
    </row>
    <row r="7" spans="1:13">
      <c r="A7" s="109" t="s">
        <v>113</v>
      </c>
      <c r="B7" s="110">
        <f>'CRD601-620_pH-4'!F30</f>
        <v>358</v>
      </c>
      <c r="C7" s="111">
        <f>'CRD601-620_pH-4'!I30</f>
        <v>0.92826274848746759</v>
      </c>
      <c r="D7" s="109"/>
      <c r="E7" s="109"/>
      <c r="F7" s="109"/>
      <c r="H7" s="109" t="s">
        <v>145</v>
      </c>
      <c r="I7" s="110">
        <f>'CRD621-650_pH-4'!F39</f>
        <v>383.66666666666669</v>
      </c>
      <c r="J7" s="111">
        <f>'CRD621-650_pH-4'!I39</f>
        <v>1.0304386750223815</v>
      </c>
      <c r="K7" s="109"/>
      <c r="L7" s="110">
        <f>'CRD621-650_pH-7.4'!F39</f>
        <v>447.66666666666669</v>
      </c>
      <c r="M7" s="111">
        <f>'CRD621-650_pH-7.4'!I39</f>
        <v>0.96272401433691757</v>
      </c>
    </row>
    <row r="8" spans="1:13">
      <c r="A8" s="109" t="s">
        <v>114</v>
      </c>
      <c r="B8" s="110">
        <f>'CRD601-620_pH-4'!F31</f>
        <v>382.66666666666669</v>
      </c>
      <c r="C8" s="111">
        <f>'CRD601-620_pH-4'!I31</f>
        <v>0.99222126188418325</v>
      </c>
      <c r="D8" s="109"/>
      <c r="E8" s="109"/>
      <c r="F8" s="109"/>
      <c r="H8" s="109" t="s">
        <v>146</v>
      </c>
      <c r="I8" s="110">
        <f>'CRD621-650_pH-4'!F40</f>
        <v>341.33333333333331</v>
      </c>
      <c r="J8" s="111">
        <f>'CRD621-650_pH-4'!I40</f>
        <v>0.91674127126230975</v>
      </c>
      <c r="K8" s="109"/>
      <c r="L8" s="110">
        <f>'CRD621-650_pH-7.4'!F40</f>
        <v>439</v>
      </c>
      <c r="M8" s="111">
        <f>'CRD621-650_pH-7.4'!I40</f>
        <v>0.94408602150537635</v>
      </c>
    </row>
    <row r="9" spans="1:13">
      <c r="A9" s="109" t="s">
        <v>115</v>
      </c>
      <c r="B9" s="110">
        <f>'CRD601-620_pH-4'!F32</f>
        <v>360</v>
      </c>
      <c r="C9" s="111">
        <f>'CRD601-620_pH-4'!I32</f>
        <v>0.93344857389801206</v>
      </c>
      <c r="D9" s="109"/>
      <c r="E9" s="109"/>
      <c r="F9" s="109"/>
      <c r="H9" s="109" t="s">
        <v>147</v>
      </c>
      <c r="I9" s="110">
        <f>'CRD621-650_pH-4'!F41</f>
        <v>834.33333333333337</v>
      </c>
      <c r="J9" s="111">
        <f>'CRD621-650_pH-4'!I41</f>
        <v>2.2408236347359001</v>
      </c>
      <c r="K9" s="109"/>
      <c r="L9" s="110">
        <f>'CRD621-650_pH-7.4'!F41</f>
        <v>5535.333333333333</v>
      </c>
      <c r="M9" s="111">
        <f>'CRD621-650_pH-7.4'!I41</f>
        <v>11.903942652329748</v>
      </c>
    </row>
    <row r="10" spans="1:13">
      <c r="A10" s="109" t="s">
        <v>116</v>
      </c>
      <c r="B10" s="110">
        <f>'CRD601-620_pH-4'!F33</f>
        <v>452.66666666666669</v>
      </c>
      <c r="C10" s="111">
        <f>'CRD601-620_pH-4'!I33</f>
        <v>1.1737251512532412</v>
      </c>
      <c r="D10" s="109"/>
      <c r="E10" s="109"/>
      <c r="F10" s="109"/>
      <c r="H10" s="109" t="s">
        <v>148</v>
      </c>
      <c r="I10" s="110">
        <f>'CRD621-650_pH-4'!F42</f>
        <v>360</v>
      </c>
      <c r="J10" s="111">
        <f>'CRD621-650_pH-4'!I42</f>
        <v>0.96687555953446735</v>
      </c>
      <c r="K10" s="109"/>
      <c r="L10" s="110">
        <f>'CRD621-650_pH-7.4'!F42</f>
        <v>541.66666666666663</v>
      </c>
      <c r="M10" s="111">
        <f>'CRD621-650_pH-7.4'!I42</f>
        <v>1.1648745519713262</v>
      </c>
    </row>
    <row r="11" spans="1:13">
      <c r="A11" s="109" t="s">
        <v>117</v>
      </c>
      <c r="B11" s="110">
        <f>'CRD601-620_pH-4'!F34</f>
        <v>602.33333333333337</v>
      </c>
      <c r="C11" s="111">
        <f>'CRD601-620_pH-4'!I34</f>
        <v>1.5617977528089888</v>
      </c>
      <c r="D11" s="109"/>
      <c r="E11" s="109"/>
      <c r="F11" s="109"/>
      <c r="H11" s="109" t="s">
        <v>149</v>
      </c>
      <c r="I11" s="110">
        <f>'CRD621-650_pH-4'!F43</f>
        <v>539.33333333333337</v>
      </c>
      <c r="J11" s="111">
        <f>'CRD621-650_pH-4'!I43</f>
        <v>1.4485228290062671</v>
      </c>
      <c r="K11" s="109"/>
      <c r="L11" s="110">
        <f>'CRD621-650_pH-7.4'!F43</f>
        <v>1683</v>
      </c>
      <c r="M11" s="111">
        <f>'CRD621-650_pH-7.4'!I43</f>
        <v>3.6193548387096772</v>
      </c>
    </row>
    <row r="12" spans="1:13">
      <c r="A12" s="109" t="s">
        <v>118</v>
      </c>
      <c r="B12" s="110">
        <f>'CRD601-620_pH-4'!F35</f>
        <v>367.33333333333331</v>
      </c>
      <c r="C12" s="111">
        <f>'CRD601-620_pH-4'!I35</f>
        <v>0.9524632670700085</v>
      </c>
      <c r="D12" s="109"/>
      <c r="E12" s="109"/>
      <c r="F12" s="109"/>
      <c r="H12" s="109" t="s">
        <v>150</v>
      </c>
      <c r="I12" s="110">
        <f>'CRD621-650_pH-4'!F44</f>
        <v>1657.6666666666667</v>
      </c>
      <c r="J12" s="111">
        <f>'CRD621-650_pH-4'!I44</f>
        <v>4.4521038495971359</v>
      </c>
      <c r="K12" s="109"/>
      <c r="L12" s="110">
        <f>'CRD621-650_pH-7.4'!F44</f>
        <v>3625.3333333333335</v>
      </c>
      <c r="M12" s="111">
        <f>'CRD621-650_pH-7.4'!I44</f>
        <v>7.7964157706093191</v>
      </c>
    </row>
    <row r="13" spans="1:13">
      <c r="A13" s="109" t="s">
        <v>119</v>
      </c>
      <c r="B13" s="110">
        <f>'CRD601-620_pH-4'!F36</f>
        <v>354.66666666666669</v>
      </c>
      <c r="C13" s="111">
        <f>'CRD601-620_pH-4'!I36</f>
        <v>0.91961970613656008</v>
      </c>
      <c r="D13" s="109"/>
      <c r="E13" s="109"/>
      <c r="F13" s="109"/>
      <c r="H13" s="109" t="s">
        <v>151</v>
      </c>
      <c r="I13" s="110">
        <f>'CRD621-650_pH-4'!F45</f>
        <v>730.33333333333337</v>
      </c>
      <c r="J13" s="111">
        <f>'CRD621-650_pH-4'!I45</f>
        <v>1.9615040286481649</v>
      </c>
      <c r="K13" s="109"/>
      <c r="L13" s="110">
        <f>'CRD621-650_pH-7.4'!F45</f>
        <v>816.33333333333337</v>
      </c>
      <c r="M13" s="111">
        <f>'CRD621-650_pH-7.4'!I45</f>
        <v>1.7555555555555555</v>
      </c>
    </row>
    <row r="14" spans="1:13">
      <c r="A14" s="109" t="s">
        <v>120</v>
      </c>
      <c r="B14" s="110">
        <f>'CRD601-620_pH-4'!F37</f>
        <v>561</v>
      </c>
      <c r="C14" s="111">
        <f>'CRD601-620_pH-4'!I37</f>
        <v>1.4546240276577354</v>
      </c>
      <c r="D14" s="109"/>
      <c r="E14" s="109"/>
      <c r="F14" s="109"/>
      <c r="H14" s="109" t="s">
        <v>152</v>
      </c>
      <c r="I14" s="110">
        <f>'CRD621-650_pH-4'!F46</f>
        <v>575</v>
      </c>
      <c r="J14" s="111">
        <f>'CRD621-650_pH-4'!I46</f>
        <v>1.5443151298119966</v>
      </c>
      <c r="K14" s="109"/>
      <c r="L14" s="110">
        <f>'CRD621-650_pH-7.4'!F46</f>
        <v>711.33333333333337</v>
      </c>
      <c r="M14" s="111">
        <f>'CRD621-650_pH-7.4'!I46</f>
        <v>1.5297491039426525</v>
      </c>
    </row>
    <row r="15" spans="1:13">
      <c r="A15" s="109" t="s">
        <v>121</v>
      </c>
      <c r="B15" s="110">
        <f>'CRD601-620_pH-4'!F38</f>
        <v>633.66666666666663</v>
      </c>
      <c r="C15" s="111">
        <f>'CRD601-620_pH-4'!I38</f>
        <v>1.6430423509075194</v>
      </c>
      <c r="D15" s="109"/>
      <c r="E15" s="109"/>
      <c r="F15" s="109"/>
      <c r="H15" s="109" t="s">
        <v>153</v>
      </c>
      <c r="I15" s="110">
        <f>'CRD621-650_pH-4'!F47</f>
        <v>347.66666666666669</v>
      </c>
      <c r="J15" s="111">
        <f>'CRD621-650_pH-4'!I47</f>
        <v>0.93375111906893471</v>
      </c>
      <c r="K15" s="109"/>
      <c r="L15" s="110">
        <f>'CRD621-650_pH-7.4'!F47</f>
        <v>502.66666666666669</v>
      </c>
      <c r="M15" s="111">
        <f>'CRD621-650_pH-7.4'!I47</f>
        <v>1.0810035842293908</v>
      </c>
    </row>
    <row r="16" spans="1:13">
      <c r="A16" s="109" t="s">
        <v>122</v>
      </c>
      <c r="B16" s="110">
        <f>'CRD601-620_pH-4'!F39</f>
        <v>522.33333333333337</v>
      </c>
      <c r="C16" s="111">
        <f>'CRD601-620_pH-4'!I39</f>
        <v>1.3543647363872082</v>
      </c>
      <c r="D16" s="109"/>
      <c r="E16" s="109"/>
      <c r="F16" s="109"/>
      <c r="H16" s="109" t="s">
        <v>154</v>
      </c>
      <c r="I16" s="110">
        <f>'CRD621-650_pH-4'!F48</f>
        <v>562</v>
      </c>
      <c r="J16" s="111">
        <f>'CRD621-650_pH-4'!I48</f>
        <v>1.5094001790510296</v>
      </c>
      <c r="K16" s="109"/>
      <c r="L16" s="110">
        <f>'CRD621-650_pH-7.4'!F48</f>
        <v>656.33333333333337</v>
      </c>
      <c r="M16" s="111">
        <f>'CRD621-650_pH-7.4'!I48</f>
        <v>1.4114695340501793</v>
      </c>
    </row>
    <row r="17" spans="1:13">
      <c r="A17" s="109" t="s">
        <v>123</v>
      </c>
      <c r="B17" s="110">
        <f>'CRD601-620_pH-4'!F40</f>
        <v>438</v>
      </c>
      <c r="C17" s="111">
        <f>'CRD601-620_pH-4'!I40</f>
        <v>1.1356957649092481</v>
      </c>
      <c r="D17" s="109"/>
      <c r="E17" s="109"/>
      <c r="F17" s="109"/>
      <c r="H17" s="109" t="s">
        <v>155</v>
      </c>
      <c r="I17" s="110">
        <f>'CRD621-650_pH-4'!F49</f>
        <v>609.66666666666663</v>
      </c>
      <c r="J17" s="111">
        <f>'CRD621-650_pH-4'!I49</f>
        <v>1.6374216651745748</v>
      </c>
      <c r="K17" s="109"/>
      <c r="L17" s="110">
        <f>'CRD621-650_pH-7.4'!F49</f>
        <v>625</v>
      </c>
      <c r="M17" s="111">
        <f>'CRD621-650_pH-7.4'!I49</f>
        <v>1.3440860215053763</v>
      </c>
    </row>
    <row r="18" spans="1:13">
      <c r="A18" s="109" t="s">
        <v>124</v>
      </c>
      <c r="B18" s="110">
        <f>'CRD601-620_pH-4'!F41</f>
        <v>421.66666666666669</v>
      </c>
      <c r="C18" s="111">
        <f>'CRD601-620_pH-4'!I41</f>
        <v>1.0933448573898013</v>
      </c>
      <c r="D18" s="109"/>
      <c r="E18" s="109"/>
      <c r="F18" s="109"/>
      <c r="H18" s="109" t="s">
        <v>156</v>
      </c>
      <c r="I18" s="110">
        <f>'CRD621-650_pH-4'!F50</f>
        <v>402</v>
      </c>
      <c r="J18" s="111">
        <f>'CRD621-650_pH-4'!I50</f>
        <v>1.0796777081468218</v>
      </c>
      <c r="K18" s="109"/>
      <c r="L18" s="110">
        <f>'CRD621-650_pH-7.4'!F50</f>
        <v>489.66666666666669</v>
      </c>
      <c r="M18" s="111">
        <f>'CRD621-650_pH-7.4'!I50</f>
        <v>1.0530465949820789</v>
      </c>
    </row>
    <row r="19" spans="1:13">
      <c r="A19" s="109" t="s">
        <v>125</v>
      </c>
      <c r="B19" s="110">
        <f>'CRD601-620_pH-4'!F42</f>
        <v>610.33333333333337</v>
      </c>
      <c r="C19" s="111">
        <f>'CRD601-620_pH-4'!I42</f>
        <v>1.5825410544511669</v>
      </c>
      <c r="D19" s="109"/>
      <c r="E19" s="109"/>
      <c r="F19" s="109"/>
      <c r="H19" s="109" t="s">
        <v>157</v>
      </c>
      <c r="I19" s="110">
        <f>'CRD621-650_pH-4'!F51</f>
        <v>363.33333333333331</v>
      </c>
      <c r="J19" s="111">
        <f>'CRD621-650_pH-4'!I51</f>
        <v>0.97582811101163835</v>
      </c>
      <c r="K19" s="109"/>
      <c r="L19" s="110">
        <f>'CRD621-650_pH-7.4'!F51</f>
        <v>450.33333333333331</v>
      </c>
      <c r="M19" s="111">
        <f>'CRD621-650_pH-7.4'!I51</f>
        <v>0.96845878136200714</v>
      </c>
    </row>
    <row r="20" spans="1:13">
      <c r="A20" s="109" t="s">
        <v>126</v>
      </c>
      <c r="B20" s="110">
        <f>'CRD601-620_pH-4'!F43</f>
        <v>546.33333333333337</v>
      </c>
      <c r="C20" s="111">
        <f>'CRD601-620_pH-4'!I43</f>
        <v>1.4165946413137425</v>
      </c>
      <c r="D20" s="109"/>
      <c r="E20" s="109"/>
      <c r="F20" s="109"/>
      <c r="H20" s="109" t="s">
        <v>158</v>
      </c>
      <c r="I20" s="110">
        <f>'CRD621-650_pH-4'!F52</f>
        <v>270.66666666666669</v>
      </c>
      <c r="J20" s="111">
        <f>'CRD621-650_pH-4'!I52</f>
        <v>0.72694717994628477</v>
      </c>
      <c r="K20" s="109"/>
      <c r="L20" s="110">
        <f>'CRD621-650_pH-7.4'!F52</f>
        <v>1390</v>
      </c>
      <c r="M20" s="111">
        <f>'CRD621-650_pH-7.4'!I52</f>
        <v>2.989247311827957</v>
      </c>
    </row>
    <row r="21" spans="1:13">
      <c r="A21" s="109" t="s">
        <v>127</v>
      </c>
      <c r="B21" s="110">
        <f>'CRD601-620_pH-4'!F44</f>
        <v>643</v>
      </c>
      <c r="C21" s="111">
        <f>'CRD601-620_pH-4'!I44</f>
        <v>1.6672428694900605</v>
      </c>
      <c r="D21" s="109"/>
      <c r="E21" s="109"/>
      <c r="F21" s="109"/>
      <c r="H21" s="109" t="s">
        <v>159</v>
      </c>
      <c r="I21" s="110">
        <f>'CRD621-650_pH-4'!F53</f>
        <v>432.66666666666669</v>
      </c>
      <c r="J21" s="111">
        <f>'CRD621-650_pH-4'!I53</f>
        <v>1.162041181736795</v>
      </c>
      <c r="K21" s="109"/>
      <c r="L21" s="110">
        <f>'CRD621-650_pH-7.4'!F53</f>
        <v>523</v>
      </c>
      <c r="M21" s="111">
        <f>'CRD621-650_pH-7.4'!I53</f>
        <v>1.1247311827956989</v>
      </c>
    </row>
    <row r="22" spans="1:13">
      <c r="A22" s="109" t="s">
        <v>128</v>
      </c>
      <c r="B22" s="110">
        <f>'CRD601-620_pH-4'!F45</f>
        <v>725</v>
      </c>
      <c r="C22" s="111">
        <f>'CRD601-620_pH-4'!I45</f>
        <v>1.8798617113223854</v>
      </c>
      <c r="D22" s="109"/>
      <c r="E22" s="109"/>
      <c r="F22" s="109"/>
      <c r="H22" s="109" t="s">
        <v>160</v>
      </c>
      <c r="I22" s="110">
        <f>'CRD621-650_pH-4'!F54</f>
        <v>647</v>
      </c>
      <c r="J22" s="111">
        <f>'CRD621-650_pH-4'!I54</f>
        <v>1.73769024171889</v>
      </c>
      <c r="K22" s="109"/>
      <c r="L22" s="110">
        <f>'CRD621-650_pH-7.4'!F54</f>
        <v>652.66666666666663</v>
      </c>
      <c r="M22" s="111">
        <f>'CRD621-650_pH-7.4'!I54</f>
        <v>1.4035842293906808</v>
      </c>
    </row>
    <row r="23" spans="1:13">
      <c r="A23" s="109" t="s">
        <v>129</v>
      </c>
      <c r="B23" s="110">
        <f>'CRD601-620_pH-4'!F46</f>
        <v>562.66666666666663</v>
      </c>
      <c r="C23" s="111">
        <f>'CRD601-620_pH-4'!I46</f>
        <v>1.4589455488331891</v>
      </c>
      <c r="D23" s="109"/>
      <c r="E23" s="109"/>
      <c r="F23" s="109"/>
      <c r="H23" s="109" t="s">
        <v>161</v>
      </c>
      <c r="I23" s="110">
        <f>'CRD621-650_pH-4'!F55</f>
        <v>453.33333333333331</v>
      </c>
      <c r="J23" s="111">
        <f>'CRD621-650_pH-4'!I55</f>
        <v>1.2175470008952551</v>
      </c>
      <c r="K23" s="109"/>
      <c r="L23" s="110">
        <f>'CRD621-650_pH-7.4'!F55</f>
        <v>545</v>
      </c>
      <c r="M23" s="111">
        <f>'CRD621-650_pH-7.4'!I55</f>
        <v>1.1720430107526882</v>
      </c>
    </row>
    <row r="24" spans="1:13">
      <c r="A24" s="109" t="s">
        <v>130</v>
      </c>
      <c r="B24" s="110">
        <f>'CRD621-650_pH-4'!F26</f>
        <v>713.33333333333337</v>
      </c>
      <c r="C24" s="111">
        <f>'CRD621-650_pH-4'!I26</f>
        <v>1.9158460161145929</v>
      </c>
      <c r="D24" s="109"/>
      <c r="E24" s="110">
        <f>'CRD621-650_pH-7.4'!F26</f>
        <v>758.5</v>
      </c>
      <c r="F24" s="111">
        <f>'CRD621-650_pH-7.4'!I26</f>
        <v>1.6311827956989247</v>
      </c>
      <c r="H24" s="109" t="s">
        <v>162</v>
      </c>
      <c r="I24" s="110">
        <f>'CRD651-658_pH-4'!F26</f>
        <v>401.66666666666669</v>
      </c>
      <c r="J24" s="111">
        <f>'CRD651-658_pH-4'!I26</f>
        <v>1.3569819819819819</v>
      </c>
      <c r="K24" s="109"/>
      <c r="L24" s="110">
        <f>'CRD651-658_pH-7.4'!F26</f>
        <v>541.33333333333337</v>
      </c>
      <c r="M24" s="111">
        <f>'CRD651-658_pH-7.4'!I26</f>
        <v>1.0870147255689424</v>
      </c>
    </row>
    <row r="25" spans="1:13">
      <c r="A25" s="109" t="s">
        <v>131</v>
      </c>
      <c r="B25" s="110">
        <f>'CRD621-650_pH-4'!F27</f>
        <v>530</v>
      </c>
      <c r="C25" s="111">
        <f>'CRD621-650_pH-4'!I27</f>
        <v>1.423455684870188</v>
      </c>
      <c r="D25" s="109"/>
      <c r="E25" s="110">
        <f>'CRD621-650_pH-7.4'!F27</f>
        <v>489.33333333333331</v>
      </c>
      <c r="F25" s="111">
        <f>'CRD621-650_pH-7.4'!I27</f>
        <v>1.0523297491039425</v>
      </c>
      <c r="H25" s="109" t="s">
        <v>163</v>
      </c>
      <c r="I25" s="110">
        <f>'CRD651-658_pH-4'!F27</f>
        <v>398</v>
      </c>
      <c r="J25" s="111">
        <f>'CRD651-658_pH-4'!I27</f>
        <v>1.3445945945945945</v>
      </c>
      <c r="K25" s="109"/>
      <c r="L25" s="110">
        <f>'CRD651-658_pH-7.4'!F27</f>
        <v>517.66666666666663</v>
      </c>
      <c r="M25" s="111">
        <f>'CRD651-658_pH-7.4'!I27</f>
        <v>1.0394912985274429</v>
      </c>
    </row>
    <row r="26" spans="1:13">
      <c r="A26" s="109" t="s">
        <v>132</v>
      </c>
      <c r="B26" s="110">
        <f>'CRD621-650_pH-4'!F28</f>
        <v>415.33333333333331</v>
      </c>
      <c r="C26" s="111">
        <f>'CRD621-650_pH-4'!I28</f>
        <v>1.1154879140555058</v>
      </c>
      <c r="D26" s="109"/>
      <c r="E26" s="110">
        <f>'CRD621-650_pH-7.4'!F28</f>
        <v>435.33333333333331</v>
      </c>
      <c r="F26" s="111">
        <f>'CRD621-650_pH-7.4'!I28</f>
        <v>0.93620071684587813</v>
      </c>
      <c r="H26" s="109" t="s">
        <v>164</v>
      </c>
      <c r="I26" s="110">
        <f>'CRD651-658_pH-4'!F28</f>
        <v>466.66666666666669</v>
      </c>
      <c r="J26" s="111">
        <f>'CRD651-658_pH-4'!I28</f>
        <v>1.5765765765765767</v>
      </c>
      <c r="K26" s="109"/>
      <c r="L26" s="110">
        <f>'CRD651-658_pH-7.4'!F28</f>
        <v>625.33333333333337</v>
      </c>
      <c r="M26" s="111">
        <f>'CRD651-658_pH-7.4'!I28</f>
        <v>1.2556894243641232</v>
      </c>
    </row>
    <row r="27" spans="1:13">
      <c r="A27" s="109" t="s">
        <v>133</v>
      </c>
      <c r="B27" s="110">
        <f>'CRD621-650_pH-4'!F29</f>
        <v>395.33333333333331</v>
      </c>
      <c r="C27" s="111">
        <f>'CRD621-650_pH-4'!I29</f>
        <v>1.0617726051924798</v>
      </c>
      <c r="D27" s="109"/>
      <c r="E27" s="110">
        <f>'CRD621-650_pH-7.4'!F29</f>
        <v>494.33333333333331</v>
      </c>
      <c r="F27" s="111">
        <f>'CRD621-650_pH-7.4'!I29</f>
        <v>1.0630824372759857</v>
      </c>
      <c r="H27" s="109" t="s">
        <v>165</v>
      </c>
      <c r="I27" s="110">
        <f>'CRD651-658_pH-4'!F29</f>
        <v>398.66666666666669</v>
      </c>
      <c r="J27" s="111">
        <f>'CRD651-658_pH-4'!I29</f>
        <v>1.3468468468468469</v>
      </c>
      <c r="K27" s="109"/>
      <c r="L27" s="110">
        <f>'CRD651-658_pH-7.4'!F29</f>
        <v>563.66666666666663</v>
      </c>
      <c r="M27" s="111">
        <f>'CRD651-658_pH-7.4'!I29</f>
        <v>1.1318607764390896</v>
      </c>
    </row>
    <row r="28" spans="1:13">
      <c r="A28" s="109" t="s">
        <v>134</v>
      </c>
      <c r="B28" s="110">
        <f>'CRD621-650_pH-4'!F30</f>
        <v>477</v>
      </c>
      <c r="C28" s="111">
        <f>'CRD621-650_pH-4'!I30</f>
        <v>1.2811101163831693</v>
      </c>
      <c r="D28" s="109"/>
      <c r="E28" s="110">
        <f>'CRD621-650_pH-7.4'!F30</f>
        <v>755</v>
      </c>
      <c r="F28" s="111">
        <f>'CRD621-650_pH-7.4'!I30</f>
        <v>1.6236559139784945</v>
      </c>
      <c r="H28" s="109" t="s">
        <v>166</v>
      </c>
      <c r="I28" s="110">
        <f>'CRD651-658_pH-4'!F30</f>
        <v>430.33333333333331</v>
      </c>
      <c r="J28" s="111">
        <f>'CRD651-658_pH-4'!I30</f>
        <v>1.4538288288288288</v>
      </c>
      <c r="K28" s="109"/>
      <c r="L28" s="110">
        <f>'CRD651-658_pH-7.4'!F30</f>
        <v>544.66666666666663</v>
      </c>
      <c r="M28" s="111">
        <f>'CRD651-658_pH-7.4'!I30</f>
        <v>1.0937081659973225</v>
      </c>
    </row>
    <row r="29" spans="1:13">
      <c r="A29" s="109" t="s">
        <v>137</v>
      </c>
      <c r="B29" s="110">
        <f>'CRD621-650_pH-4'!F31</f>
        <v>560.66666666666663</v>
      </c>
      <c r="C29" s="111">
        <f>'CRD621-650_pH-4'!I31</f>
        <v>1.505819158460161</v>
      </c>
      <c r="D29" s="109"/>
      <c r="E29" s="110">
        <f>'CRD621-650_pH-7.4'!F31</f>
        <v>513.66666666666663</v>
      </c>
      <c r="F29" s="111">
        <f>'CRD621-650_pH-7.4'!I31</f>
        <v>1.1046594982078852</v>
      </c>
      <c r="H29" s="109" t="s">
        <v>167</v>
      </c>
      <c r="I29" s="110">
        <f>'CRD651-658_pH-4'!F31</f>
        <v>324.66666666666669</v>
      </c>
      <c r="J29" s="111">
        <f>'CRD651-658_pH-4'!I31</f>
        <v>1.0968468468468469</v>
      </c>
      <c r="K29" s="109"/>
      <c r="L29" s="110">
        <f>'CRD651-658_pH-7.4'!F31</f>
        <v>561</v>
      </c>
      <c r="M29" s="111">
        <f>'CRD651-658_pH-7.4'!I31</f>
        <v>1.1265060240963856</v>
      </c>
    </row>
    <row r="30" spans="1:13">
      <c r="A30" s="109" t="s">
        <v>138</v>
      </c>
      <c r="B30" s="110">
        <f>'CRD621-650_pH-4'!F32</f>
        <v>436.66666666666669</v>
      </c>
      <c r="C30" s="111">
        <f>'CRD621-650_pH-4'!I32</f>
        <v>1.1727842435094002</v>
      </c>
      <c r="D30" s="109"/>
      <c r="E30" s="110">
        <f>'CRD621-650_pH-7.4'!F32</f>
        <v>489.33333333333331</v>
      </c>
      <c r="F30" s="111">
        <f>'CRD621-650_pH-7.4'!I32</f>
        <v>1.0523297491039425</v>
      </c>
      <c r="H30" s="109" t="s">
        <v>168</v>
      </c>
      <c r="I30" s="110">
        <f>'CRD651-658_pH-4'!F32</f>
        <v>411.66666666666669</v>
      </c>
      <c r="J30" s="111">
        <f>'CRD651-658_pH-4'!I32</f>
        <v>1.3907657657657659</v>
      </c>
      <c r="K30" s="109"/>
      <c r="L30" s="110">
        <f>'CRD651-658_pH-7.4'!F32</f>
        <v>615.66666666666663</v>
      </c>
      <c r="M30" s="111">
        <f>'CRD651-658_pH-7.4'!I32</f>
        <v>1.2362784471218204</v>
      </c>
    </row>
    <row r="31" spans="1:13">
      <c r="A31" s="109" t="s">
        <v>139</v>
      </c>
      <c r="B31" s="110">
        <f>'CRD621-650_pH-4'!F33</f>
        <v>401.33333333333331</v>
      </c>
      <c r="C31" s="111">
        <f>'CRD621-650_pH-4'!I33</f>
        <v>1.0778871978513878</v>
      </c>
      <c r="D31" s="109"/>
      <c r="E31" s="110">
        <f>'CRD621-650_pH-7.4'!F33</f>
        <v>519.66666666666663</v>
      </c>
      <c r="F31" s="111">
        <f>'CRD621-650_pH-7.4'!I33</f>
        <v>1.1175627240143369</v>
      </c>
      <c r="H31" s="109" t="s">
        <v>169</v>
      </c>
      <c r="I31" s="110">
        <f>'CRD651-658_pH-4'!F33</f>
        <v>372.66666666666669</v>
      </c>
      <c r="J31" s="111">
        <f>'CRD651-658_pH-4'!I33</f>
        <v>1.2590090090090091</v>
      </c>
      <c r="K31" s="109"/>
      <c r="L31" s="110">
        <f>'CRD651-658_pH-7.4'!F33</f>
        <v>596</v>
      </c>
      <c r="M31" s="111">
        <f>'CRD651-658_pH-7.4'!I33</f>
        <v>1.1967871485943775</v>
      </c>
    </row>
    <row r="32" spans="1:13">
      <c r="A32" s="109" t="s">
        <v>140</v>
      </c>
      <c r="B32" s="110">
        <f>'CRD621-650_pH-4'!F34</f>
        <v>489</v>
      </c>
      <c r="C32" s="111">
        <f>'CRD621-650_pH-4'!I34</f>
        <v>1.3133393017009849</v>
      </c>
      <c r="D32" s="109"/>
      <c r="E32" s="110">
        <f>'CRD621-650_pH-7.4'!F34</f>
        <v>585.33333333333337</v>
      </c>
      <c r="F32" s="111">
        <f>'CRD621-650_pH-7.4'!I34</f>
        <v>1.2587813620071686</v>
      </c>
    </row>
  </sheetData>
  <mergeCells count="4">
    <mergeCell ref="B1:C1"/>
    <mergeCell ref="E1:F1"/>
    <mergeCell ref="I1:J1"/>
    <mergeCell ref="L1:M1"/>
  </mergeCells>
  <printOptions horizontalCentered="1" verticalCentered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M44"/>
  <sheetViews>
    <sheetView topLeftCell="A19" workbookViewId="0">
      <selection activeCell="O35" sqref="O35"/>
    </sheetView>
  </sheetViews>
  <sheetFormatPr defaultRowHeight="15"/>
  <cols>
    <col min="1" max="1" width="4.28515625" style="90" customWidth="1"/>
    <col min="2" max="16384" width="9.140625" style="90"/>
  </cols>
  <sheetData>
    <row r="3" spans="1:13">
      <c r="A3" s="91" t="s">
        <v>0</v>
      </c>
      <c r="D3" s="91" t="s">
        <v>1</v>
      </c>
      <c r="K3" s="91" t="s">
        <v>175</v>
      </c>
    </row>
    <row r="4" spans="1:13">
      <c r="A4" s="91" t="s">
        <v>3</v>
      </c>
      <c r="I4" s="91" t="s">
        <v>176</v>
      </c>
      <c r="K4" s="91" t="s">
        <v>177</v>
      </c>
    </row>
    <row r="5" spans="1:13">
      <c r="A5" s="91" t="s">
        <v>178</v>
      </c>
    </row>
    <row r="6" spans="1:13">
      <c r="A6" s="91" t="s">
        <v>179</v>
      </c>
    </row>
    <row r="7" spans="1:13">
      <c r="A7" s="91" t="s">
        <v>180</v>
      </c>
    </row>
    <row r="8" spans="1:13">
      <c r="A8" s="91" t="s">
        <v>9</v>
      </c>
    </row>
    <row r="12" spans="1:13">
      <c r="B12" s="90" t="s">
        <v>10</v>
      </c>
    </row>
    <row r="13" spans="1:13">
      <c r="B13" s="92">
        <v>1</v>
      </c>
      <c r="C13" s="92">
        <v>2</v>
      </c>
      <c r="D13" s="92">
        <v>3</v>
      </c>
      <c r="E13" s="92">
        <v>4</v>
      </c>
      <c r="F13" s="92">
        <v>5</v>
      </c>
      <c r="G13" s="92">
        <v>6</v>
      </c>
      <c r="H13" s="92">
        <v>7</v>
      </c>
      <c r="I13" s="92">
        <v>8</v>
      </c>
      <c r="J13" s="92">
        <v>9</v>
      </c>
      <c r="K13" s="92">
        <v>10</v>
      </c>
      <c r="L13" s="92">
        <v>11</v>
      </c>
      <c r="M13" s="92">
        <v>12</v>
      </c>
    </row>
    <row r="14" spans="1:13">
      <c r="A14" s="92" t="s">
        <v>11</v>
      </c>
      <c r="B14" s="93">
        <v>410</v>
      </c>
      <c r="C14" s="94">
        <v>356</v>
      </c>
      <c r="D14" s="94">
        <v>387</v>
      </c>
      <c r="E14" s="94">
        <v>415</v>
      </c>
      <c r="F14" s="94">
        <v>396</v>
      </c>
      <c r="G14" s="94">
        <v>364</v>
      </c>
      <c r="H14" s="94">
        <v>513</v>
      </c>
      <c r="I14" s="94">
        <v>413</v>
      </c>
      <c r="J14" s="94">
        <v>337</v>
      </c>
      <c r="K14" s="94"/>
      <c r="L14" s="94"/>
      <c r="M14" s="95"/>
    </row>
    <row r="15" spans="1:13">
      <c r="A15" s="92" t="s">
        <v>12</v>
      </c>
      <c r="B15" s="96">
        <v>427</v>
      </c>
      <c r="C15" s="97">
        <v>381</v>
      </c>
      <c r="D15" s="97">
        <v>397</v>
      </c>
      <c r="E15" s="97">
        <v>351</v>
      </c>
      <c r="F15" s="97">
        <v>332</v>
      </c>
      <c r="G15" s="97">
        <v>371</v>
      </c>
      <c r="H15" s="97">
        <v>314</v>
      </c>
      <c r="I15" s="97">
        <v>385</v>
      </c>
      <c r="J15" s="97">
        <v>289</v>
      </c>
      <c r="K15" s="97"/>
      <c r="L15" s="97"/>
      <c r="M15" s="98"/>
    </row>
    <row r="16" spans="1:13">
      <c r="A16" s="92" t="s">
        <v>13</v>
      </c>
      <c r="B16" s="96">
        <v>6216</v>
      </c>
      <c r="C16" s="97">
        <v>8728</v>
      </c>
      <c r="D16" s="97">
        <v>6629</v>
      </c>
      <c r="E16" s="97">
        <v>11773</v>
      </c>
      <c r="F16" s="97">
        <v>14912</v>
      </c>
      <c r="G16" s="97">
        <v>10010</v>
      </c>
      <c r="H16" s="97">
        <v>225</v>
      </c>
      <c r="I16" s="97">
        <v>274</v>
      </c>
      <c r="J16" s="97">
        <v>261</v>
      </c>
      <c r="K16" s="97"/>
      <c r="L16" s="97"/>
      <c r="M16" s="98"/>
    </row>
    <row r="17" spans="1:13">
      <c r="A17" s="92" t="s">
        <v>14</v>
      </c>
      <c r="B17" s="96">
        <v>606</v>
      </c>
      <c r="C17" s="97">
        <v>440</v>
      </c>
      <c r="D17" s="97">
        <v>435</v>
      </c>
      <c r="E17" s="97">
        <v>8422</v>
      </c>
      <c r="F17" s="97">
        <v>8505</v>
      </c>
      <c r="G17" s="97">
        <v>8567</v>
      </c>
      <c r="H17" s="97"/>
      <c r="I17" s="97"/>
      <c r="J17" s="97"/>
      <c r="K17" s="97"/>
      <c r="L17" s="97"/>
      <c r="M17" s="98"/>
    </row>
    <row r="18" spans="1:13">
      <c r="A18" s="92" t="s">
        <v>15</v>
      </c>
      <c r="B18" s="96">
        <v>480</v>
      </c>
      <c r="C18" s="97">
        <v>366</v>
      </c>
      <c r="D18" s="97">
        <v>821</v>
      </c>
      <c r="E18" s="97">
        <v>385</v>
      </c>
      <c r="F18" s="97">
        <v>417</v>
      </c>
      <c r="G18" s="97">
        <v>374</v>
      </c>
      <c r="H18" s="97"/>
      <c r="I18" s="97"/>
      <c r="J18" s="97"/>
      <c r="K18" s="97"/>
      <c r="L18" s="97"/>
      <c r="M18" s="98"/>
    </row>
    <row r="19" spans="1:13">
      <c r="A19" s="92" t="s">
        <v>16</v>
      </c>
      <c r="B19" s="96">
        <v>422</v>
      </c>
      <c r="C19" s="97">
        <v>417</v>
      </c>
      <c r="D19" s="97">
        <v>448</v>
      </c>
      <c r="E19" s="97">
        <v>310</v>
      </c>
      <c r="F19" s="97">
        <v>473</v>
      </c>
      <c r="G19" s="97">
        <v>348</v>
      </c>
      <c r="H19" s="97"/>
      <c r="I19" s="97"/>
      <c r="J19" s="97"/>
      <c r="K19" s="97"/>
      <c r="L19" s="97"/>
      <c r="M19" s="98"/>
    </row>
    <row r="20" spans="1:13">
      <c r="A20" s="92" t="s">
        <v>17</v>
      </c>
      <c r="B20" s="96">
        <v>465</v>
      </c>
      <c r="C20" s="97">
        <v>440</v>
      </c>
      <c r="D20" s="97">
        <v>309</v>
      </c>
      <c r="E20" s="97">
        <v>356</v>
      </c>
      <c r="F20" s="97">
        <v>321</v>
      </c>
      <c r="G20" s="97">
        <v>301</v>
      </c>
      <c r="H20" s="97"/>
      <c r="I20" s="97"/>
      <c r="J20" s="97"/>
      <c r="K20" s="97"/>
      <c r="L20" s="97"/>
      <c r="M20" s="98"/>
    </row>
    <row r="21" spans="1:13">
      <c r="A21" s="92" t="s">
        <v>18</v>
      </c>
      <c r="B21" s="99">
        <v>381</v>
      </c>
      <c r="C21" s="100">
        <v>468</v>
      </c>
      <c r="D21" s="100">
        <v>462</v>
      </c>
      <c r="E21" s="100">
        <v>314</v>
      </c>
      <c r="F21" s="100">
        <v>479</v>
      </c>
      <c r="G21" s="100">
        <v>435</v>
      </c>
      <c r="H21" s="100"/>
      <c r="I21" s="100"/>
      <c r="J21" s="100"/>
      <c r="K21" s="100"/>
      <c r="L21" s="100"/>
      <c r="M21" s="101"/>
    </row>
    <row r="23" spans="1:13">
      <c r="B23" s="135" t="s">
        <v>50</v>
      </c>
      <c r="C23" s="135"/>
      <c r="D23" s="135"/>
      <c r="E23" s="135"/>
      <c r="F23" s="135"/>
      <c r="G23" s="135"/>
      <c r="H23" s="135"/>
      <c r="I23" s="135"/>
    </row>
    <row r="25" spans="1:13">
      <c r="B25" s="17"/>
      <c r="C25" s="17" t="s">
        <v>41</v>
      </c>
      <c r="D25" s="59" t="s">
        <v>42</v>
      </c>
      <c r="E25" s="59" t="s">
        <v>43</v>
      </c>
      <c r="F25" s="59" t="s">
        <v>46</v>
      </c>
      <c r="G25" s="59" t="s">
        <v>47</v>
      </c>
      <c r="H25" s="59" t="s">
        <v>48</v>
      </c>
      <c r="I25" s="72" t="s">
        <v>49</v>
      </c>
    </row>
    <row r="26" spans="1:13">
      <c r="B26" s="18" t="s">
        <v>181</v>
      </c>
      <c r="C26" s="93">
        <v>410</v>
      </c>
      <c r="D26" s="94">
        <v>356</v>
      </c>
      <c r="E26" s="94">
        <v>387</v>
      </c>
      <c r="F26" s="55">
        <f t="shared" ref="F26:F27" si="0">AVERAGE(C26:E26)</f>
        <v>384.33333333333331</v>
      </c>
      <c r="G26" s="56">
        <f>STDEV(C26:D26)</f>
        <v>38.183766184073569</v>
      </c>
      <c r="H26" s="56">
        <f>G26/F26*100</f>
        <v>9.9350649221353606</v>
      </c>
      <c r="I26" s="57">
        <f>F26/$F$43</f>
        <v>1.167004048582996</v>
      </c>
    </row>
    <row r="27" spans="1:13">
      <c r="B27" s="18" t="s">
        <v>182</v>
      </c>
      <c r="C27" s="96">
        <v>427</v>
      </c>
      <c r="D27" s="97">
        <v>381</v>
      </c>
      <c r="E27" s="97">
        <v>397</v>
      </c>
      <c r="F27" s="16">
        <f t="shared" si="0"/>
        <v>401.66666666666669</v>
      </c>
      <c r="G27" s="15">
        <f t="shared" ref="G27" si="1">STDEV(C27:E27)</f>
        <v>23.35237318418266</v>
      </c>
      <c r="H27" s="15">
        <f t="shared" ref="H27" si="2">G27/F27*100</f>
        <v>5.8138688425351015</v>
      </c>
      <c r="I27" s="25">
        <f t="shared" ref="I27:I44" si="3">F27/$F$43</f>
        <v>1.2196356275303646</v>
      </c>
    </row>
    <row r="28" spans="1:13">
      <c r="B28" s="18" t="s">
        <v>183</v>
      </c>
      <c r="C28" s="96">
        <v>6216</v>
      </c>
      <c r="D28" s="97">
        <v>8728</v>
      </c>
      <c r="E28" s="97">
        <v>6629</v>
      </c>
      <c r="F28" s="16">
        <f t="shared" ref="F28:F44" si="4">AVERAGE(C28:E28)</f>
        <v>7191</v>
      </c>
      <c r="G28" s="15">
        <f t="shared" ref="G28:G44" si="5">STDEV(C28:E28)</f>
        <v>1347.0037119473725</v>
      </c>
      <c r="H28" s="15">
        <f t="shared" ref="H28:H44" si="6">G28/F28*100</f>
        <v>18.73179963770508</v>
      </c>
      <c r="I28" s="25">
        <f t="shared" si="3"/>
        <v>21.835020242914982</v>
      </c>
    </row>
    <row r="29" spans="1:13">
      <c r="B29" s="18" t="s">
        <v>184</v>
      </c>
      <c r="C29" s="96">
        <v>606</v>
      </c>
      <c r="D29" s="97">
        <v>440</v>
      </c>
      <c r="E29" s="97">
        <v>435</v>
      </c>
      <c r="F29" s="16">
        <f t="shared" si="4"/>
        <v>493.66666666666669</v>
      </c>
      <c r="G29" s="15">
        <f t="shared" si="5"/>
        <v>97.31563766082671</v>
      </c>
      <c r="H29" s="15">
        <f t="shared" si="6"/>
        <v>19.712823293887922</v>
      </c>
      <c r="I29" s="25">
        <f t="shared" si="3"/>
        <v>1.4989878542510122</v>
      </c>
    </row>
    <row r="30" spans="1:13">
      <c r="B30" s="18" t="s">
        <v>185</v>
      </c>
      <c r="C30" s="96">
        <v>480</v>
      </c>
      <c r="D30" s="97">
        <v>366</v>
      </c>
      <c r="E30" s="12">
        <v>821</v>
      </c>
      <c r="F30" s="16">
        <f>AVERAGE(C30:D30)</f>
        <v>423</v>
      </c>
      <c r="G30" s="15">
        <f>STDEV(C30:D30)</f>
        <v>80.610173055266415</v>
      </c>
      <c r="H30" s="15">
        <f t="shared" si="6"/>
        <v>19.056778500062983</v>
      </c>
      <c r="I30" s="25">
        <f t="shared" si="3"/>
        <v>1.2844129554655872</v>
      </c>
    </row>
    <row r="31" spans="1:13">
      <c r="B31" s="18" t="s">
        <v>186</v>
      </c>
      <c r="C31" s="96">
        <v>422</v>
      </c>
      <c r="D31" s="97">
        <v>417</v>
      </c>
      <c r="E31" s="97">
        <v>448</v>
      </c>
      <c r="F31" s="16">
        <f t="shared" si="4"/>
        <v>429</v>
      </c>
      <c r="G31" s="15">
        <f t="shared" si="5"/>
        <v>16.643316977093239</v>
      </c>
      <c r="H31" s="15">
        <f t="shared" si="6"/>
        <v>3.879561066921501</v>
      </c>
      <c r="I31" s="25">
        <f t="shared" si="3"/>
        <v>1.3026315789473686</v>
      </c>
    </row>
    <row r="32" spans="1:13">
      <c r="B32" s="18" t="s">
        <v>187</v>
      </c>
      <c r="C32" s="96">
        <v>465</v>
      </c>
      <c r="D32" s="97">
        <v>440</v>
      </c>
      <c r="E32" s="97">
        <v>309</v>
      </c>
      <c r="F32" s="16">
        <f t="shared" si="4"/>
        <v>404.66666666666669</v>
      </c>
      <c r="G32" s="15">
        <f t="shared" si="5"/>
        <v>83.787429446984135</v>
      </c>
      <c r="H32" s="15">
        <f t="shared" si="6"/>
        <v>20.705295579979605</v>
      </c>
      <c r="I32" s="25">
        <f t="shared" si="3"/>
        <v>1.2287449392712553</v>
      </c>
    </row>
    <row r="33" spans="2:11">
      <c r="B33" s="18" t="s">
        <v>188</v>
      </c>
      <c r="C33" s="96">
        <v>381</v>
      </c>
      <c r="D33" s="97">
        <v>468</v>
      </c>
      <c r="E33" s="97">
        <v>462</v>
      </c>
      <c r="F33" s="16">
        <f t="shared" si="4"/>
        <v>437</v>
      </c>
      <c r="G33" s="15">
        <f t="shared" si="5"/>
        <v>48.590122453025366</v>
      </c>
      <c r="H33" s="15">
        <f t="shared" si="6"/>
        <v>11.119021156298711</v>
      </c>
      <c r="I33" s="25">
        <f t="shared" si="3"/>
        <v>1.3269230769230771</v>
      </c>
    </row>
    <row r="34" spans="2:11">
      <c r="B34" s="18" t="s">
        <v>189</v>
      </c>
      <c r="C34" s="96">
        <v>415</v>
      </c>
      <c r="D34" s="97">
        <v>396</v>
      </c>
      <c r="E34" s="97">
        <v>364</v>
      </c>
      <c r="F34" s="16">
        <f t="shared" si="4"/>
        <v>391.66666666666669</v>
      </c>
      <c r="G34" s="15">
        <f t="shared" si="5"/>
        <v>25.774664562964407</v>
      </c>
      <c r="H34" s="15">
        <f t="shared" si="6"/>
        <v>6.5807654203313373</v>
      </c>
      <c r="I34" s="25">
        <f t="shared" si="3"/>
        <v>1.1892712550607289</v>
      </c>
    </row>
    <row r="35" spans="2:11">
      <c r="B35" s="18" t="s">
        <v>190</v>
      </c>
      <c r="C35" s="96">
        <v>351</v>
      </c>
      <c r="D35" s="97">
        <v>332</v>
      </c>
      <c r="E35" s="97">
        <v>371</v>
      </c>
      <c r="F35" s="16">
        <f t="shared" si="4"/>
        <v>351.33333333333331</v>
      </c>
      <c r="G35" s="15">
        <f t="shared" si="5"/>
        <v>19.502136635080099</v>
      </c>
      <c r="H35" s="15">
        <f t="shared" si="6"/>
        <v>5.5508927803833297</v>
      </c>
      <c r="I35" s="25">
        <f t="shared" si="3"/>
        <v>1.0668016194331984</v>
      </c>
    </row>
    <row r="36" spans="2:11">
      <c r="B36" s="18" t="s">
        <v>191</v>
      </c>
      <c r="C36" s="96">
        <v>11773</v>
      </c>
      <c r="D36" s="97">
        <v>14912</v>
      </c>
      <c r="E36" s="97">
        <v>10010</v>
      </c>
      <c r="F36" s="16">
        <f t="shared" si="4"/>
        <v>12231.666666666666</v>
      </c>
      <c r="G36" s="15">
        <f t="shared" si="5"/>
        <v>2482.9785205138896</v>
      </c>
      <c r="H36" s="15">
        <f t="shared" si="6"/>
        <v>20.299592755257308</v>
      </c>
      <c r="I36" s="25">
        <f t="shared" si="3"/>
        <v>37.140688259109311</v>
      </c>
    </row>
    <row r="37" spans="2:11">
      <c r="B37" s="18" t="s">
        <v>192</v>
      </c>
      <c r="C37" s="96">
        <v>8422</v>
      </c>
      <c r="D37" s="97">
        <v>8505</v>
      </c>
      <c r="E37" s="97">
        <v>8567</v>
      </c>
      <c r="F37" s="16">
        <f t="shared" si="4"/>
        <v>8498</v>
      </c>
      <c r="G37" s="15">
        <f t="shared" si="5"/>
        <v>72.753006810715391</v>
      </c>
      <c r="H37" s="15">
        <f t="shared" si="6"/>
        <v>0.85611916698888435</v>
      </c>
      <c r="I37" s="25">
        <f t="shared" si="3"/>
        <v>25.803643724696357</v>
      </c>
    </row>
    <row r="38" spans="2:11">
      <c r="B38" s="18" t="s">
        <v>193</v>
      </c>
      <c r="C38" s="96">
        <v>385</v>
      </c>
      <c r="D38" s="97">
        <v>417</v>
      </c>
      <c r="E38" s="97">
        <v>374</v>
      </c>
      <c r="F38" s="16">
        <f t="shared" si="4"/>
        <v>392</v>
      </c>
      <c r="G38" s="15">
        <f t="shared" si="5"/>
        <v>22.338307903688676</v>
      </c>
      <c r="H38" s="15">
        <f t="shared" si="6"/>
        <v>5.6985479346144583</v>
      </c>
      <c r="I38" s="25">
        <f t="shared" si="3"/>
        <v>1.1902834008097167</v>
      </c>
    </row>
    <row r="39" spans="2:11">
      <c r="B39" s="18" t="s">
        <v>194</v>
      </c>
      <c r="C39" s="96">
        <v>310</v>
      </c>
      <c r="D39" s="97">
        <v>473</v>
      </c>
      <c r="E39" s="97">
        <v>348</v>
      </c>
      <c r="F39" s="16">
        <f t="shared" si="4"/>
        <v>377</v>
      </c>
      <c r="G39" s="15">
        <f t="shared" si="5"/>
        <v>85.281885532626447</v>
      </c>
      <c r="H39" s="15">
        <f t="shared" si="6"/>
        <v>22.621189796452637</v>
      </c>
      <c r="I39" s="25">
        <f t="shared" si="3"/>
        <v>1.1447368421052633</v>
      </c>
      <c r="K39" s="124">
        <f>F43/F39*100</f>
        <v>87.356321839080451</v>
      </c>
    </row>
    <row r="40" spans="2:11">
      <c r="B40" s="18" t="s">
        <v>195</v>
      </c>
      <c r="C40" s="96">
        <v>356</v>
      </c>
      <c r="D40" s="97">
        <v>321</v>
      </c>
      <c r="E40" s="97">
        <v>301</v>
      </c>
      <c r="F40" s="16">
        <f t="shared" si="4"/>
        <v>326</v>
      </c>
      <c r="G40" s="15">
        <f t="shared" si="5"/>
        <v>27.838821814150108</v>
      </c>
      <c r="H40" s="15">
        <f t="shared" si="6"/>
        <v>8.5395158939110765</v>
      </c>
      <c r="I40" s="25">
        <f t="shared" si="3"/>
        <v>0.98987854251012153</v>
      </c>
    </row>
    <row r="41" spans="2:11">
      <c r="B41" s="18" t="s">
        <v>196</v>
      </c>
      <c r="C41" s="96">
        <v>314</v>
      </c>
      <c r="D41" s="97">
        <v>479</v>
      </c>
      <c r="E41" s="97">
        <v>435</v>
      </c>
      <c r="F41" s="16">
        <f t="shared" si="4"/>
        <v>409.33333333333331</v>
      </c>
      <c r="G41" s="15">
        <f t="shared" si="5"/>
        <v>85.441988116694375</v>
      </c>
      <c r="H41" s="15">
        <f t="shared" si="6"/>
        <v>20.873449865641948</v>
      </c>
      <c r="I41" s="25">
        <f t="shared" si="3"/>
        <v>1.2429149797570851</v>
      </c>
      <c r="K41" s="124">
        <f>F43/F41*100</f>
        <v>80.45602605863192</v>
      </c>
    </row>
    <row r="42" spans="2:11">
      <c r="B42" s="18" t="s">
        <v>197</v>
      </c>
      <c r="C42" s="96">
        <v>513</v>
      </c>
      <c r="D42" s="97">
        <v>413</v>
      </c>
      <c r="E42" s="97">
        <v>337</v>
      </c>
      <c r="F42" s="16">
        <f t="shared" si="4"/>
        <v>421</v>
      </c>
      <c r="G42" s="15">
        <f t="shared" si="5"/>
        <v>88.27230596285564</v>
      </c>
      <c r="H42" s="15">
        <f t="shared" si="6"/>
        <v>20.967293577875449</v>
      </c>
      <c r="I42" s="25">
        <f t="shared" si="3"/>
        <v>1.2783400809716601</v>
      </c>
    </row>
    <row r="43" spans="2:11">
      <c r="B43" s="76" t="s">
        <v>44</v>
      </c>
      <c r="C43" s="96">
        <v>314</v>
      </c>
      <c r="D43" s="97">
        <v>385</v>
      </c>
      <c r="E43" s="97">
        <v>289</v>
      </c>
      <c r="F43" s="16">
        <f t="shared" si="4"/>
        <v>329.33333333333331</v>
      </c>
      <c r="G43" s="15">
        <f t="shared" si="5"/>
        <v>49.802945026708443</v>
      </c>
      <c r="H43" s="15">
        <f t="shared" si="6"/>
        <v>15.122351728757625</v>
      </c>
      <c r="I43" s="25">
        <f t="shared" si="3"/>
        <v>1</v>
      </c>
    </row>
    <row r="44" spans="2:11">
      <c r="B44" s="104" t="s">
        <v>45</v>
      </c>
      <c r="C44" s="99">
        <v>225</v>
      </c>
      <c r="D44" s="100">
        <v>274</v>
      </c>
      <c r="E44" s="100">
        <v>261</v>
      </c>
      <c r="F44" s="20">
        <f t="shared" si="4"/>
        <v>253.33333333333334</v>
      </c>
      <c r="G44" s="21">
        <f t="shared" si="5"/>
        <v>25.383721817994566</v>
      </c>
      <c r="H44" s="21">
        <f t="shared" si="6"/>
        <v>10.019890191313644</v>
      </c>
      <c r="I44" s="26">
        <f t="shared" si="3"/>
        <v>0.76923076923076927</v>
      </c>
    </row>
  </sheetData>
  <mergeCells count="1">
    <mergeCell ref="B23:I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CRD601-620_pH-4</vt:lpstr>
      <vt:lpstr>CRD601-620_pH-7.4</vt:lpstr>
      <vt:lpstr>CRD621-650_pH-4</vt:lpstr>
      <vt:lpstr>CRD621-650_pH-7.4</vt:lpstr>
      <vt:lpstr>CRD651-658_pH-4</vt:lpstr>
      <vt:lpstr>CRD651-658_pH-7.4</vt:lpstr>
      <vt:lpstr>Sheet2</vt:lpstr>
      <vt:lpstr>Sheet1</vt:lpstr>
      <vt:lpstr>CRD659-675_pH-4.0</vt:lpstr>
      <vt:lpstr>CRD659-675_pH-7.4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equipmentusers</dc:creator>
  <cp:lastModifiedBy>equipmentusers</cp:lastModifiedBy>
  <cp:lastPrinted>2012-06-11T06:26:59Z</cp:lastPrinted>
  <dcterms:created xsi:type="dcterms:W3CDTF">2012-06-10T07:06:39Z</dcterms:created>
  <dcterms:modified xsi:type="dcterms:W3CDTF">2013-07-25T06:18:53Z</dcterms:modified>
</cp:coreProperties>
</file>