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4815" activeTab="1"/>
  </bookViews>
  <sheets>
    <sheet name="pH-7.4" sheetId="1" r:id="rId1"/>
    <sheet name="pH-4.0" sheetId="2" r:id="rId2"/>
  </sheets>
  <calcPr calcId="124519"/>
</workbook>
</file>

<file path=xl/calcChain.xml><?xml version="1.0" encoding="utf-8"?>
<calcChain xmlns="http://schemas.openxmlformats.org/spreadsheetml/2006/main">
  <c r="C31" i="2"/>
  <c r="C26"/>
  <c r="D26"/>
  <c r="C28"/>
  <c r="G27"/>
  <c r="Y37" i="1"/>
  <c r="V37"/>
  <c r="S37"/>
  <c r="P37"/>
  <c r="Y36"/>
  <c r="V36"/>
  <c r="S36"/>
  <c r="P36"/>
  <c r="Y35"/>
  <c r="V35"/>
  <c r="S35"/>
  <c r="P35"/>
  <c r="Y34"/>
  <c r="V34"/>
  <c r="S34"/>
  <c r="P34"/>
  <c r="Y33"/>
  <c r="V33"/>
  <c r="S33"/>
  <c r="P33"/>
  <c r="Y32"/>
  <c r="V32"/>
  <c r="S32"/>
  <c r="P32"/>
  <c r="Y31"/>
  <c r="V31"/>
  <c r="S31"/>
  <c r="P31"/>
  <c r="Y30"/>
  <c r="V30"/>
  <c r="S30"/>
  <c r="P30"/>
  <c r="L31" i="2"/>
  <c r="I31"/>
  <c r="F31"/>
  <c r="L30"/>
  <c r="M30" s="1"/>
  <c r="I30"/>
  <c r="J30" s="1"/>
  <c r="F30"/>
  <c r="G30" s="1"/>
  <c r="C30"/>
  <c r="D30" s="1"/>
  <c r="L29"/>
  <c r="M29" s="1"/>
  <c r="I29"/>
  <c r="J29" s="1"/>
  <c r="F29"/>
  <c r="G29" s="1"/>
  <c r="C29"/>
  <c r="D29" s="1"/>
  <c r="L28"/>
  <c r="M28" s="1"/>
  <c r="I28"/>
  <c r="J28" s="1"/>
  <c r="F28"/>
  <c r="G28" s="1"/>
  <c r="D28"/>
  <c r="L27"/>
  <c r="M27" s="1"/>
  <c r="I27"/>
  <c r="J27" s="1"/>
  <c r="F27"/>
  <c r="C27"/>
  <c r="D27" s="1"/>
  <c r="L26"/>
  <c r="M26" s="1"/>
  <c r="I26"/>
  <c r="J26" s="1"/>
  <c r="F26"/>
  <c r="G26" s="1"/>
  <c r="L25"/>
  <c r="M25" s="1"/>
  <c r="I25"/>
  <c r="J25" s="1"/>
  <c r="F25"/>
  <c r="G25" s="1"/>
  <c r="C25"/>
  <c r="D25" s="1"/>
  <c r="L24"/>
  <c r="M24" s="1"/>
  <c r="I24"/>
  <c r="J24" s="1"/>
  <c r="F24"/>
  <c r="G24" s="1"/>
  <c r="C24"/>
  <c r="Y15" i="1"/>
  <c r="Y16"/>
  <c r="Y17"/>
  <c r="Y18"/>
  <c r="Y19"/>
  <c r="Y20"/>
  <c r="Z20" s="1"/>
  <c r="Y21"/>
  <c r="Z21" s="1"/>
  <c r="V15"/>
  <c r="W15" s="1"/>
  <c r="V16"/>
  <c r="W16" s="1"/>
  <c r="V17"/>
  <c r="W17" s="1"/>
  <c r="V18"/>
  <c r="W18" s="1"/>
  <c r="V19"/>
  <c r="W19" s="1"/>
  <c r="V20"/>
  <c r="W20" s="1"/>
  <c r="V21"/>
  <c r="W21" s="1"/>
  <c r="S15"/>
  <c r="T15" s="1"/>
  <c r="S16"/>
  <c r="T16" s="1"/>
  <c r="S17"/>
  <c r="T17" s="1"/>
  <c r="S18"/>
  <c r="T18" s="1"/>
  <c r="S19"/>
  <c r="T19" s="1"/>
  <c r="S20"/>
  <c r="T20" s="1"/>
  <c r="S21"/>
  <c r="T21" s="1"/>
  <c r="Y14"/>
  <c r="Z14" s="1"/>
  <c r="V14"/>
  <c r="W14" s="1"/>
  <c r="S14"/>
  <c r="T14" s="1"/>
  <c r="P15"/>
  <c r="Q15" s="1"/>
  <c r="P16"/>
  <c r="Q16" s="1"/>
  <c r="P17"/>
  <c r="Q17" s="1"/>
  <c r="P18"/>
  <c r="Q18" s="1"/>
  <c r="P19"/>
  <c r="Q19" s="1"/>
  <c r="P20"/>
  <c r="Q20" s="1"/>
  <c r="P21"/>
  <c r="Q21" s="1"/>
  <c r="P14"/>
  <c r="Q14" s="1"/>
  <c r="D24" i="2" l="1"/>
  <c r="Q30" i="1"/>
  <c r="T30"/>
  <c r="W30"/>
  <c r="Z30"/>
  <c r="Q31"/>
  <c r="T31"/>
  <c r="W31"/>
  <c r="Z31"/>
  <c r="Q32"/>
  <c r="T32"/>
  <c r="W32"/>
  <c r="Z32"/>
  <c r="Q33"/>
  <c r="T33"/>
  <c r="W33"/>
  <c r="Z33"/>
  <c r="Q34"/>
  <c r="T34"/>
  <c r="W34"/>
  <c r="Z34"/>
  <c r="Q35"/>
  <c r="T35"/>
  <c r="W35"/>
  <c r="Z35"/>
  <c r="Q36"/>
  <c r="T36"/>
  <c r="W36"/>
  <c r="Z36"/>
  <c r="Q37"/>
  <c r="T37"/>
  <c r="W37"/>
  <c r="Z37"/>
  <c r="Z19"/>
  <c r="Z18"/>
  <c r="Z17"/>
  <c r="Z16"/>
  <c r="Z15"/>
  <c r="D31" i="2"/>
  <c r="G31"/>
  <c r="J31"/>
  <c r="M31"/>
</calcChain>
</file>

<file path=xl/sharedStrings.xml><?xml version="1.0" encoding="utf-8"?>
<sst xmlns="http://schemas.openxmlformats.org/spreadsheetml/2006/main" count="169" uniqueCount="58">
  <si>
    <t>User: USER</t>
  </si>
  <si>
    <t>Path: C:\Program Files\BMG\NEPHELOgalaxy\User\Data\</t>
  </si>
  <si>
    <t>Test ID: 439</t>
  </si>
  <si>
    <t>Test Name: SOLUBILITY TEST</t>
  </si>
  <si>
    <t>Date: 7/18/2012</t>
  </si>
  <si>
    <t>Time: 12:53:40 PM</t>
  </si>
  <si>
    <t>ID1: CRD658-687</t>
  </si>
  <si>
    <t>ID2: 30µM</t>
  </si>
  <si>
    <t>ID3: pH-7.4 old protocol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</si>
  <si>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</si>
  <si>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</si>
  <si>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</si>
  <si>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</si>
  <si>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</si>
  <si>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</si>
  <si>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</si>
  <si>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</si>
  <si>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</si>
  <si>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</si>
  <si>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CRD658</t>
  </si>
  <si>
    <t>CRD659</t>
  </si>
  <si>
    <t>CRD660</t>
  </si>
  <si>
    <t>CRD661</t>
  </si>
  <si>
    <t>CRD662</t>
  </si>
  <si>
    <t>CRD663</t>
  </si>
  <si>
    <t>CRD664</t>
  </si>
  <si>
    <t>CRD665</t>
  </si>
  <si>
    <t>CRD666</t>
  </si>
  <si>
    <t>CRD667</t>
  </si>
  <si>
    <t>CRD668</t>
  </si>
  <si>
    <t>CRD669</t>
  </si>
  <si>
    <t>CRD670</t>
  </si>
  <si>
    <t>CRD671</t>
  </si>
  <si>
    <t>CRD672</t>
  </si>
  <si>
    <t>CRD673</t>
  </si>
  <si>
    <t>CRD674</t>
  </si>
  <si>
    <t>CRD675</t>
  </si>
  <si>
    <t>CRD676</t>
  </si>
  <si>
    <t>CRD677</t>
  </si>
  <si>
    <t>CRD678</t>
  </si>
  <si>
    <t>CRD679</t>
  </si>
  <si>
    <t>CRD680</t>
  </si>
  <si>
    <t>CRD681</t>
  </si>
  <si>
    <t>CRD682</t>
  </si>
  <si>
    <t>CRD683</t>
  </si>
  <si>
    <t>CRD684</t>
  </si>
  <si>
    <t>CRD685</t>
  </si>
  <si>
    <t>CRD686</t>
  </si>
  <si>
    <t>CRD687</t>
  </si>
  <si>
    <t>1%DMSO</t>
  </si>
  <si>
    <t>buffer</t>
  </si>
  <si>
    <t>Avg</t>
  </si>
  <si>
    <t>Fold</t>
  </si>
  <si>
    <t>661,669,670,682 were insoluble at pH-7.4</t>
  </si>
  <si>
    <t>Test ID: 440</t>
  </si>
  <si>
    <t>Time: 1:00:13 PM</t>
  </si>
  <si>
    <t>ID3: pH-4.0</t>
  </si>
  <si>
    <t>661,669,670,682 were insoluble at pH-4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</si>
</sst>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1" fontId="0" fillId="0" borderId="3" xfId="0" applyNumberFormat="1" applyBorder="1"/>
    <xf numFmtId="164" fontId="0" fillId="0" borderId="4" xfId="0" applyNumberFormat="1" applyBorder="1"/>
    <xf numFmtId="0" fontId="0" fillId="0" borderId="1" xfId="0" applyBorder="1"/>
    <xf numFmtId="1" fontId="0" fillId="0" borderId="0" xfId="0" applyNumberFormat="1" applyBorder="1"/>
    <xf numFmtId="164" fontId="0" fillId="0" borderId="5" xfId="0" applyNumberFormat="1" applyBorder="1"/>
    <xf numFmtId="0" fontId="0" fillId="0" borderId="6" xfId="0" applyBorder="1"/>
    <xf numFmtId="1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7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47"/>
  <sheetViews>
    <sheetView topLeftCell="C7" zoomScale="80" zoomScaleNormal="80" workbookViewId="0">
      <selection activeCell="O27" sqref="O27"/>
    </sheetView>
  </sheetViews>
  <sheetFormatPr defaultRowHeight="15"/>
  <cols>
    <col min="1" max="1" width="4.28515625" customWidth="1"/>
    <col min="3" max="3" width="9.5703125" bestFit="1" customWidth="1"/>
  </cols>
  <sheetData>
    <row r="3" spans="1:26">
      <c r="A3" s="1" t="s">
        <v>0</v>
      </c>
      <c r="D3" s="1" t="s">
        <v>1</v>
      </c>
      <c r="K3" s="1" t="s">
        <v>2</v>
      </c>
    </row>
    <row r="4" spans="1:26">
      <c r="A4" s="1" t="s">
        <v>3</v>
      </c>
      <c r="I4" s="1" t="s">
        <v>4</v>
      </c>
      <c r="K4" s="1" t="s">
        <v>5</v>
      </c>
    </row>
    <row r="5" spans="1:26">
      <c r="A5" s="1" t="s">
        <v>6</v>
      </c>
    </row>
    <row r="6" spans="1:26">
      <c r="A6" s="1" t="s">
        <v>7</v>
      </c>
    </row>
    <row r="7" spans="1:26">
      <c r="A7" s="1" t="s">
        <v>8</v>
      </c>
    </row>
    <row r="8" spans="1:26">
      <c r="A8" s="1" t="s">
        <v>9</v>
      </c>
    </row>
    <row r="12" spans="1:26">
      <c r="B12" t="s">
        <v>10</v>
      </c>
    </row>
    <row r="13" spans="1:26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2"/>
      <c r="P13" s="13" t="s">
        <v>51</v>
      </c>
      <c r="Q13" s="13" t="s">
        <v>52</v>
      </c>
      <c r="R13" s="12"/>
      <c r="S13" s="13" t="s">
        <v>51</v>
      </c>
      <c r="T13" s="14" t="s">
        <v>52</v>
      </c>
      <c r="U13" s="3"/>
      <c r="V13" s="18" t="s">
        <v>51</v>
      </c>
      <c r="W13" s="19" t="s">
        <v>52</v>
      </c>
      <c r="X13" s="12"/>
      <c r="Y13" s="13" t="s">
        <v>51</v>
      </c>
      <c r="Z13" s="14" t="s">
        <v>52</v>
      </c>
    </row>
    <row r="14" spans="1:26">
      <c r="A14" s="2" t="s">
        <v>11</v>
      </c>
      <c r="B14" s="43">
        <v>1091</v>
      </c>
      <c r="C14" s="44">
        <v>1080</v>
      </c>
      <c r="D14" s="44">
        <v>1102</v>
      </c>
      <c r="E14" s="44">
        <v>1186</v>
      </c>
      <c r="F14" s="44">
        <v>1109</v>
      </c>
      <c r="G14" s="44">
        <v>1299</v>
      </c>
      <c r="H14" s="44">
        <v>974</v>
      </c>
      <c r="I14" s="44">
        <v>957</v>
      </c>
      <c r="J14" s="44">
        <v>1008</v>
      </c>
      <c r="K14" s="44">
        <v>9778</v>
      </c>
      <c r="L14" s="44">
        <v>6176</v>
      </c>
      <c r="M14" s="45">
        <v>9022</v>
      </c>
      <c r="O14" s="3" t="s">
        <v>19</v>
      </c>
      <c r="P14" s="4">
        <f t="shared" ref="P14:P21" si="0">AVERAGE(B14:D14)</f>
        <v>1091</v>
      </c>
      <c r="Q14" s="15">
        <f t="shared" ref="Q14:Q21" si="1">P14/$Y$20</f>
        <v>1.0630074699577785</v>
      </c>
      <c r="R14" s="3" t="s">
        <v>27</v>
      </c>
      <c r="S14" s="4">
        <f t="shared" ref="S14:S21" si="2">AVERAGE(E14:G14)</f>
        <v>1198</v>
      </c>
      <c r="T14" s="15">
        <f t="shared" ref="T14:T21" si="3">S14/$Y$20</f>
        <v>1.1672620980837936</v>
      </c>
      <c r="U14" s="3" t="s">
        <v>35</v>
      </c>
      <c r="V14" s="4">
        <f t="shared" ref="V14:V21" si="4">AVERAGE(H14:J14)</f>
        <v>979.66666666666663</v>
      </c>
      <c r="W14" s="5">
        <f t="shared" ref="W14:W21" si="5">V14/$Y$20</f>
        <v>0.9545306917830465</v>
      </c>
      <c r="X14" s="18" t="s">
        <v>43</v>
      </c>
      <c r="Y14" s="4">
        <f t="shared" ref="Y14:Y21" si="6">AVERAGE(K14:M14)</f>
        <v>8325.3333333333339</v>
      </c>
      <c r="Z14" s="5">
        <f t="shared" ref="Z14:Z21" si="7">Y14/$Y$20</f>
        <v>8.1117245859045148</v>
      </c>
    </row>
    <row r="15" spans="1:26">
      <c r="A15" s="2" t="s">
        <v>12</v>
      </c>
      <c r="B15" s="46">
        <v>1049</v>
      </c>
      <c r="C15" s="47">
        <v>1065</v>
      </c>
      <c r="D15" s="47">
        <v>1335</v>
      </c>
      <c r="E15" s="47">
        <v>1391</v>
      </c>
      <c r="F15" s="47">
        <v>1483</v>
      </c>
      <c r="G15" s="47">
        <v>1727</v>
      </c>
      <c r="H15" s="47">
        <v>2047</v>
      </c>
      <c r="I15" s="47">
        <v>2349</v>
      </c>
      <c r="J15" s="47">
        <v>2812</v>
      </c>
      <c r="K15" s="47">
        <v>1089</v>
      </c>
      <c r="L15" s="47">
        <v>1463</v>
      </c>
      <c r="M15" s="48">
        <v>1253</v>
      </c>
      <c r="O15" s="6" t="s">
        <v>20</v>
      </c>
      <c r="P15" s="7">
        <f t="shared" si="0"/>
        <v>1149.6666666666667</v>
      </c>
      <c r="Q15" s="16">
        <f t="shared" si="1"/>
        <v>1.1201688860019487</v>
      </c>
      <c r="R15" s="6" t="s">
        <v>28</v>
      </c>
      <c r="S15" s="7">
        <f t="shared" si="2"/>
        <v>1533.6666666666667</v>
      </c>
      <c r="T15" s="16">
        <f t="shared" si="3"/>
        <v>1.4943163364728811</v>
      </c>
      <c r="U15" s="6" t="s">
        <v>36</v>
      </c>
      <c r="V15" s="7">
        <f t="shared" si="4"/>
        <v>2402.6666666666665</v>
      </c>
      <c r="W15" s="8">
        <f t="shared" si="5"/>
        <v>2.3410198116271519</v>
      </c>
      <c r="X15" s="20" t="s">
        <v>44</v>
      </c>
      <c r="Y15" s="7">
        <f t="shared" si="6"/>
        <v>1268.3333333333333</v>
      </c>
      <c r="Z15" s="8">
        <f t="shared" si="7"/>
        <v>1.2357908411822021</v>
      </c>
    </row>
    <row r="16" spans="1:26">
      <c r="A16" s="2" t="s">
        <v>13</v>
      </c>
      <c r="B16" s="46">
        <v>1349</v>
      </c>
      <c r="C16" s="47">
        <v>1450</v>
      </c>
      <c r="D16" s="47">
        <v>1670</v>
      </c>
      <c r="E16" s="47">
        <v>1597</v>
      </c>
      <c r="F16" s="47">
        <v>1764</v>
      </c>
      <c r="G16" s="47">
        <v>1559</v>
      </c>
      <c r="H16" s="47">
        <v>1451</v>
      </c>
      <c r="I16" s="47">
        <v>1169</v>
      </c>
      <c r="J16" s="47">
        <v>1324</v>
      </c>
      <c r="K16" s="47">
        <v>1242</v>
      </c>
      <c r="L16" s="47">
        <v>1574</v>
      </c>
      <c r="M16" s="48">
        <v>1193</v>
      </c>
      <c r="O16" s="6" t="s">
        <v>21</v>
      </c>
      <c r="P16" s="7">
        <f t="shared" si="0"/>
        <v>1489.6666666666667</v>
      </c>
      <c r="Q16" s="16">
        <f t="shared" si="1"/>
        <v>1.4514452744397532</v>
      </c>
      <c r="R16" s="6" t="s">
        <v>29</v>
      </c>
      <c r="S16" s="7">
        <f t="shared" si="2"/>
        <v>1640</v>
      </c>
      <c r="T16" s="16">
        <f t="shared" si="3"/>
        <v>1.5979214030529394</v>
      </c>
      <c r="U16" s="6" t="s">
        <v>37</v>
      </c>
      <c r="V16" s="7">
        <f t="shared" si="4"/>
        <v>1314.6666666666667</v>
      </c>
      <c r="W16" s="8">
        <f t="shared" si="5"/>
        <v>1.2809353686261775</v>
      </c>
      <c r="X16" s="20" t="s">
        <v>45</v>
      </c>
      <c r="Y16" s="7">
        <f t="shared" si="6"/>
        <v>1336.3333333333333</v>
      </c>
      <c r="Z16" s="8">
        <f t="shared" si="7"/>
        <v>1.302046118869763</v>
      </c>
    </row>
    <row r="17" spans="1:26">
      <c r="A17" s="2" t="s">
        <v>14</v>
      </c>
      <c r="B17" s="46">
        <v>8487</v>
      </c>
      <c r="C17" s="47">
        <v>7316</v>
      </c>
      <c r="D17" s="47">
        <v>13772</v>
      </c>
      <c r="E17" s="47">
        <v>10700</v>
      </c>
      <c r="F17" s="47">
        <v>7974</v>
      </c>
      <c r="G17" s="47">
        <v>9150</v>
      </c>
      <c r="H17" s="47">
        <v>1734</v>
      </c>
      <c r="I17" s="47">
        <v>1388</v>
      </c>
      <c r="J17" s="47">
        <v>1494</v>
      </c>
      <c r="K17" s="47">
        <v>1678</v>
      </c>
      <c r="L17" s="47">
        <v>1682</v>
      </c>
      <c r="M17" s="48">
        <v>1805</v>
      </c>
      <c r="O17" s="6" t="s">
        <v>22</v>
      </c>
      <c r="P17" s="7">
        <f t="shared" si="0"/>
        <v>9858.3333333333339</v>
      </c>
      <c r="Q17" s="16">
        <f t="shared" si="1"/>
        <v>9.6053913608314403</v>
      </c>
      <c r="R17" s="6" t="s">
        <v>30</v>
      </c>
      <c r="S17" s="7">
        <f t="shared" si="2"/>
        <v>9274.6666666666661</v>
      </c>
      <c r="T17" s="16">
        <f t="shared" si="3"/>
        <v>9.0367002273465413</v>
      </c>
      <c r="U17" s="6" t="s">
        <v>38</v>
      </c>
      <c r="V17" s="7">
        <f t="shared" si="4"/>
        <v>1538.6666666666667</v>
      </c>
      <c r="W17" s="8">
        <f t="shared" si="5"/>
        <v>1.4991880480675546</v>
      </c>
      <c r="X17" s="20" t="s">
        <v>46</v>
      </c>
      <c r="Y17" s="7">
        <f t="shared" si="6"/>
        <v>1721.6666666666667</v>
      </c>
      <c r="Z17" s="8">
        <f t="shared" si="7"/>
        <v>1.6774926924326081</v>
      </c>
    </row>
    <row r="18" spans="1:26">
      <c r="A18" s="2" t="s">
        <v>15</v>
      </c>
      <c r="B18" s="46">
        <v>1040</v>
      </c>
      <c r="C18" s="47">
        <v>1250</v>
      </c>
      <c r="D18" s="47">
        <v>1021</v>
      </c>
      <c r="E18" s="47">
        <v>8089</v>
      </c>
      <c r="F18" s="47">
        <v>7634</v>
      </c>
      <c r="G18" s="47">
        <v>8593</v>
      </c>
      <c r="H18" s="47">
        <v>1501</v>
      </c>
      <c r="I18" s="47">
        <v>1919</v>
      </c>
      <c r="J18" s="47">
        <v>1629</v>
      </c>
      <c r="K18" s="47">
        <v>1547</v>
      </c>
      <c r="L18" s="47">
        <v>1374</v>
      </c>
      <c r="M18" s="48">
        <v>1088</v>
      </c>
      <c r="O18" s="6" t="s">
        <v>23</v>
      </c>
      <c r="P18" s="7">
        <f t="shared" si="0"/>
        <v>1103.6666666666667</v>
      </c>
      <c r="Q18" s="16">
        <f t="shared" si="1"/>
        <v>1.0753491393309518</v>
      </c>
      <c r="R18" s="6" t="s">
        <v>31</v>
      </c>
      <c r="S18" s="7">
        <f t="shared" si="2"/>
        <v>8105.333333333333</v>
      </c>
      <c r="T18" s="16">
        <f t="shared" si="3"/>
        <v>7.8973692757388765</v>
      </c>
      <c r="U18" s="6" t="s">
        <v>39</v>
      </c>
      <c r="V18" s="7">
        <f t="shared" si="4"/>
        <v>1683</v>
      </c>
      <c r="W18" s="8">
        <f t="shared" si="5"/>
        <v>1.6398181227671322</v>
      </c>
      <c r="X18" s="20" t="s">
        <v>47</v>
      </c>
      <c r="Y18" s="7">
        <f t="shared" si="6"/>
        <v>1336.3333333333333</v>
      </c>
      <c r="Z18" s="8">
        <f t="shared" si="7"/>
        <v>1.302046118869763</v>
      </c>
    </row>
    <row r="19" spans="1:26">
      <c r="A19" s="2" t="s">
        <v>16</v>
      </c>
      <c r="B19" s="46">
        <v>1535</v>
      </c>
      <c r="C19" s="47">
        <v>1409</v>
      </c>
      <c r="D19" s="47">
        <v>1638</v>
      </c>
      <c r="E19" s="47">
        <v>1300</v>
      </c>
      <c r="F19" s="47">
        <v>1257</v>
      </c>
      <c r="G19" s="47">
        <v>1267</v>
      </c>
      <c r="H19" s="47">
        <v>1187</v>
      </c>
      <c r="I19" s="47">
        <v>1153</v>
      </c>
      <c r="J19" s="47">
        <v>1157</v>
      </c>
      <c r="K19" s="47">
        <v>5351</v>
      </c>
      <c r="L19" s="47">
        <v>4233</v>
      </c>
      <c r="M19" s="48">
        <v>3657</v>
      </c>
      <c r="O19" s="6" t="s">
        <v>24</v>
      </c>
      <c r="P19" s="7">
        <f t="shared" si="0"/>
        <v>1527.3333333333333</v>
      </c>
      <c r="Q19" s="16">
        <f t="shared" si="1"/>
        <v>1.4881455017862943</v>
      </c>
      <c r="R19" s="6" t="s">
        <v>32</v>
      </c>
      <c r="S19" s="7">
        <f t="shared" si="2"/>
        <v>1274.6666666666667</v>
      </c>
      <c r="T19" s="16">
        <f t="shared" si="3"/>
        <v>1.2419616758687888</v>
      </c>
      <c r="U19" s="6" t="s">
        <v>40</v>
      </c>
      <c r="V19" s="7">
        <f t="shared" si="4"/>
        <v>1165.6666666666667</v>
      </c>
      <c r="W19" s="8">
        <f t="shared" si="5"/>
        <v>1.1357583631049044</v>
      </c>
      <c r="X19" s="20" t="s">
        <v>48</v>
      </c>
      <c r="Y19" s="7">
        <f t="shared" si="6"/>
        <v>4413.666666666667</v>
      </c>
      <c r="Z19" s="8">
        <f t="shared" si="7"/>
        <v>4.3004222150048728</v>
      </c>
    </row>
    <row r="20" spans="1:26">
      <c r="A20" s="2" t="s">
        <v>17</v>
      </c>
      <c r="B20" s="46">
        <v>2906</v>
      </c>
      <c r="C20" s="47">
        <v>3587</v>
      </c>
      <c r="D20" s="47">
        <v>3489</v>
      </c>
      <c r="E20" s="47">
        <v>1165</v>
      </c>
      <c r="F20" s="47">
        <v>1148</v>
      </c>
      <c r="G20" s="47">
        <v>1169</v>
      </c>
      <c r="H20" s="47">
        <v>1122</v>
      </c>
      <c r="I20" s="47">
        <v>1175</v>
      </c>
      <c r="J20" s="47">
        <v>1152</v>
      </c>
      <c r="K20" s="47">
        <v>1036</v>
      </c>
      <c r="L20" s="47">
        <v>1030</v>
      </c>
      <c r="M20" s="48">
        <v>1013</v>
      </c>
      <c r="O20" s="6" t="s">
        <v>25</v>
      </c>
      <c r="P20" s="7">
        <f t="shared" si="0"/>
        <v>3327.3333333333335</v>
      </c>
      <c r="Q20" s="16">
        <f t="shared" si="1"/>
        <v>3.2419616758687888</v>
      </c>
      <c r="R20" s="6" t="s">
        <v>33</v>
      </c>
      <c r="S20" s="7">
        <f t="shared" si="2"/>
        <v>1160.6666666666667</v>
      </c>
      <c r="T20" s="16">
        <f t="shared" si="3"/>
        <v>1.1308866515102307</v>
      </c>
      <c r="U20" s="6" t="s">
        <v>41</v>
      </c>
      <c r="V20" s="7">
        <f t="shared" si="4"/>
        <v>1149.6666666666667</v>
      </c>
      <c r="W20" s="8">
        <f t="shared" si="5"/>
        <v>1.1201688860019487</v>
      </c>
      <c r="X20" s="20" t="s">
        <v>49</v>
      </c>
      <c r="Y20" s="7">
        <f t="shared" si="6"/>
        <v>1026.3333333333333</v>
      </c>
      <c r="Z20" s="8">
        <f t="shared" si="7"/>
        <v>1</v>
      </c>
    </row>
    <row r="21" spans="1:26">
      <c r="A21" s="2" t="s">
        <v>18</v>
      </c>
      <c r="B21" s="49">
        <v>1734</v>
      </c>
      <c r="C21" s="50">
        <v>1418</v>
      </c>
      <c r="D21" s="50">
        <v>1504</v>
      </c>
      <c r="E21" s="50">
        <v>1580</v>
      </c>
      <c r="F21" s="50">
        <v>1623</v>
      </c>
      <c r="G21" s="50">
        <v>1766</v>
      </c>
      <c r="H21" s="50">
        <v>1606</v>
      </c>
      <c r="I21" s="50">
        <v>1527</v>
      </c>
      <c r="J21" s="50">
        <v>1607</v>
      </c>
      <c r="K21" s="50">
        <v>1542</v>
      </c>
      <c r="L21" s="50">
        <v>2212</v>
      </c>
      <c r="M21" s="51">
        <v>1523</v>
      </c>
      <c r="O21" s="9" t="s">
        <v>26</v>
      </c>
      <c r="P21" s="10">
        <f t="shared" si="0"/>
        <v>1552</v>
      </c>
      <c r="Q21" s="17">
        <f t="shared" si="1"/>
        <v>1.5121792789866841</v>
      </c>
      <c r="R21" s="9" t="s">
        <v>34</v>
      </c>
      <c r="S21" s="10">
        <f t="shared" si="2"/>
        <v>1656.3333333333333</v>
      </c>
      <c r="T21" s="17">
        <f t="shared" si="3"/>
        <v>1.6138356609288731</v>
      </c>
      <c r="U21" s="9" t="s">
        <v>42</v>
      </c>
      <c r="V21" s="10">
        <f t="shared" si="4"/>
        <v>1580</v>
      </c>
      <c r="W21" s="11">
        <f t="shared" si="5"/>
        <v>1.5394608639168563</v>
      </c>
      <c r="X21" s="21" t="s">
        <v>50</v>
      </c>
      <c r="Y21" s="10">
        <f t="shared" si="6"/>
        <v>1759</v>
      </c>
      <c r="Z21" s="11">
        <f t="shared" si="7"/>
        <v>1.713868139006171</v>
      </c>
    </row>
    <row r="25" spans="1:26">
      <c r="B25" t="s">
        <v>53</v>
      </c>
    </row>
    <row r="28" spans="1:26" s="32" customFormat="1">
      <c r="B28" s="32" t="s">
        <v>10</v>
      </c>
    </row>
    <row r="29" spans="1:26" s="32" customFormat="1">
      <c r="B29" s="33">
        <v>1</v>
      </c>
      <c r="C29" s="33">
        <v>2</v>
      </c>
      <c r="D29" s="33">
        <v>3</v>
      </c>
      <c r="E29" s="33">
        <v>4</v>
      </c>
      <c r="F29" s="33">
        <v>5</v>
      </c>
      <c r="G29" s="33">
        <v>6</v>
      </c>
      <c r="H29" s="33">
        <v>7</v>
      </c>
      <c r="I29" s="33">
        <v>8</v>
      </c>
      <c r="J29" s="33">
        <v>9</v>
      </c>
      <c r="K29" s="33">
        <v>10</v>
      </c>
      <c r="L29" s="33">
        <v>11</v>
      </c>
      <c r="M29" s="33">
        <v>12</v>
      </c>
      <c r="O29" s="12"/>
      <c r="P29" s="13" t="s">
        <v>51</v>
      </c>
      <c r="Q29" s="13" t="s">
        <v>52</v>
      </c>
      <c r="R29" s="12"/>
      <c r="S29" s="13" t="s">
        <v>51</v>
      </c>
      <c r="T29" s="14" t="s">
        <v>52</v>
      </c>
      <c r="U29" s="3"/>
      <c r="V29" s="18" t="s">
        <v>51</v>
      </c>
      <c r="W29" s="19" t="s">
        <v>52</v>
      </c>
      <c r="X29" s="12"/>
      <c r="Y29" s="13" t="s">
        <v>51</v>
      </c>
      <c r="Z29" s="14" t="s">
        <v>52</v>
      </c>
    </row>
    <row r="30" spans="1:26" s="32" customFormat="1">
      <c r="A30" s="33" t="s">
        <v>11</v>
      </c>
      <c r="B30" s="34">
        <v>1028</v>
      </c>
      <c r="C30" s="35">
        <v>1052</v>
      </c>
      <c r="D30" s="35">
        <v>1063</v>
      </c>
      <c r="E30" s="35">
        <v>1114</v>
      </c>
      <c r="F30" s="35">
        <v>1043</v>
      </c>
      <c r="G30" s="35">
        <v>1245</v>
      </c>
      <c r="H30" s="35">
        <v>940</v>
      </c>
      <c r="I30" s="35">
        <v>1022</v>
      </c>
      <c r="J30" s="35">
        <v>1005</v>
      </c>
      <c r="K30" s="35">
        <v>9218</v>
      </c>
      <c r="L30" s="35">
        <v>5836</v>
      </c>
      <c r="M30" s="36">
        <v>8777</v>
      </c>
      <c r="O30" s="3" t="s">
        <v>19</v>
      </c>
      <c r="P30" s="4">
        <f t="shared" ref="P30:P37" si="8">AVERAGE(B30:D30)</f>
        <v>1047.6666666666667</v>
      </c>
      <c r="Q30" s="15">
        <f t="shared" ref="Q30:Q37" si="9">P30/$Y$20</f>
        <v>1.0207859694706074</v>
      </c>
      <c r="R30" s="3" t="s">
        <v>27</v>
      </c>
      <c r="S30" s="4">
        <f t="shared" ref="S30:S37" si="10">AVERAGE(E30:G30)</f>
        <v>1134</v>
      </c>
      <c r="T30" s="15">
        <f t="shared" ref="T30:T37" si="11">S30/$Y$20</f>
        <v>1.1049041896719716</v>
      </c>
      <c r="U30" s="3" t="s">
        <v>35</v>
      </c>
      <c r="V30" s="4">
        <f t="shared" ref="V30:V37" si="12">AVERAGE(H30:J30)</f>
        <v>989</v>
      </c>
      <c r="W30" s="5">
        <f t="shared" ref="W30:W37" si="13">V30/$Y$20</f>
        <v>0.96362455342643727</v>
      </c>
      <c r="X30" s="18" t="s">
        <v>43</v>
      </c>
      <c r="Y30" s="4">
        <f t="shared" ref="Y30:Y37" si="14">AVERAGE(K30:M30)</f>
        <v>7943.666666666667</v>
      </c>
      <c r="Z30" s="5">
        <f t="shared" ref="Z30:Z37" si="15">Y30/$Y$20</f>
        <v>7.7398506008444308</v>
      </c>
    </row>
    <row r="31" spans="1:26" s="32" customFormat="1">
      <c r="A31" s="33" t="s">
        <v>12</v>
      </c>
      <c r="B31" s="37">
        <v>1003</v>
      </c>
      <c r="C31" s="38">
        <v>1036</v>
      </c>
      <c r="D31" s="38">
        <v>1271</v>
      </c>
      <c r="E31" s="38">
        <v>1468</v>
      </c>
      <c r="F31" s="38">
        <v>1583</v>
      </c>
      <c r="G31" s="38">
        <v>1957</v>
      </c>
      <c r="H31" s="38">
        <v>1600</v>
      </c>
      <c r="I31" s="38">
        <v>1802</v>
      </c>
      <c r="J31" s="38">
        <v>2170</v>
      </c>
      <c r="K31" s="38">
        <v>1052</v>
      </c>
      <c r="L31" s="38">
        <v>1308</v>
      </c>
      <c r="M31" s="39">
        <v>1245</v>
      </c>
      <c r="O31" s="6" t="s">
        <v>20</v>
      </c>
      <c r="P31" s="7">
        <f t="shared" si="8"/>
        <v>1103.3333333333333</v>
      </c>
      <c r="Q31" s="16">
        <f t="shared" si="9"/>
        <v>1.0750243585579733</v>
      </c>
      <c r="R31" s="6" t="s">
        <v>28</v>
      </c>
      <c r="S31" s="7">
        <f t="shared" si="10"/>
        <v>1669.3333333333333</v>
      </c>
      <c r="T31" s="16">
        <f t="shared" si="11"/>
        <v>1.6265021110750244</v>
      </c>
      <c r="U31" s="6" t="s">
        <v>36</v>
      </c>
      <c r="V31" s="7">
        <f t="shared" si="12"/>
        <v>1857.3333333333333</v>
      </c>
      <c r="W31" s="8">
        <f t="shared" si="13"/>
        <v>1.8096784670347517</v>
      </c>
      <c r="X31" s="20" t="s">
        <v>44</v>
      </c>
      <c r="Y31" s="7">
        <f t="shared" si="14"/>
        <v>1201.6666666666667</v>
      </c>
      <c r="Z31" s="8">
        <f t="shared" si="15"/>
        <v>1.1708346865865542</v>
      </c>
    </row>
    <row r="32" spans="1:26" s="32" customFormat="1">
      <c r="A32" s="33" t="s">
        <v>13</v>
      </c>
      <c r="B32" s="37">
        <v>1324</v>
      </c>
      <c r="C32" s="38">
        <v>1433</v>
      </c>
      <c r="D32" s="38">
        <v>1649</v>
      </c>
      <c r="E32" s="38">
        <v>1467</v>
      </c>
      <c r="F32" s="38">
        <v>1645</v>
      </c>
      <c r="G32" s="38">
        <v>1467</v>
      </c>
      <c r="H32" s="38">
        <v>1288</v>
      </c>
      <c r="I32" s="38">
        <v>1152</v>
      </c>
      <c r="J32" s="38">
        <v>1259</v>
      </c>
      <c r="K32" s="38">
        <v>1206</v>
      </c>
      <c r="L32" s="38">
        <v>1466</v>
      </c>
      <c r="M32" s="39">
        <v>1147</v>
      </c>
      <c r="O32" s="6" t="s">
        <v>21</v>
      </c>
      <c r="P32" s="7">
        <f t="shared" si="8"/>
        <v>1468.6666666666667</v>
      </c>
      <c r="Q32" s="16">
        <f t="shared" si="9"/>
        <v>1.4309840857421243</v>
      </c>
      <c r="R32" s="6" t="s">
        <v>29</v>
      </c>
      <c r="S32" s="7">
        <f t="shared" si="10"/>
        <v>1526.3333333333333</v>
      </c>
      <c r="T32" s="16">
        <f t="shared" si="11"/>
        <v>1.4871711594673596</v>
      </c>
      <c r="U32" s="6" t="s">
        <v>37</v>
      </c>
      <c r="V32" s="7">
        <f t="shared" si="12"/>
        <v>1233</v>
      </c>
      <c r="W32" s="8">
        <f t="shared" si="13"/>
        <v>1.2013640792465088</v>
      </c>
      <c r="X32" s="20" t="s">
        <v>45</v>
      </c>
      <c r="Y32" s="7">
        <f t="shared" si="14"/>
        <v>1273</v>
      </c>
      <c r="Z32" s="8">
        <f t="shared" si="15"/>
        <v>1.2403377720038975</v>
      </c>
    </row>
    <row r="33" spans="1:26" s="32" customFormat="1">
      <c r="A33" s="33" t="s">
        <v>14</v>
      </c>
      <c r="B33" s="37">
        <v>8693</v>
      </c>
      <c r="C33" s="38">
        <v>7457</v>
      </c>
      <c r="D33" s="38">
        <v>14157</v>
      </c>
      <c r="E33" s="38">
        <v>10561</v>
      </c>
      <c r="F33" s="38">
        <v>7687</v>
      </c>
      <c r="G33" s="38">
        <v>8920</v>
      </c>
      <c r="H33" s="38">
        <v>1658</v>
      </c>
      <c r="I33" s="38">
        <v>1248</v>
      </c>
      <c r="J33" s="38">
        <v>1416</v>
      </c>
      <c r="K33" s="38">
        <v>1444</v>
      </c>
      <c r="L33" s="38">
        <v>1563</v>
      </c>
      <c r="M33" s="39">
        <v>1691</v>
      </c>
      <c r="O33" s="6" t="s">
        <v>22</v>
      </c>
      <c r="P33" s="7">
        <f t="shared" si="8"/>
        <v>10102.333333333334</v>
      </c>
      <c r="Q33" s="16">
        <f t="shared" si="9"/>
        <v>9.8431308866515117</v>
      </c>
      <c r="R33" s="6" t="s">
        <v>30</v>
      </c>
      <c r="S33" s="7">
        <f t="shared" si="10"/>
        <v>9056</v>
      </c>
      <c r="T33" s="16">
        <f t="shared" si="11"/>
        <v>8.823644040272816</v>
      </c>
      <c r="U33" s="6" t="s">
        <v>38</v>
      </c>
      <c r="V33" s="7">
        <f t="shared" si="12"/>
        <v>1440.6666666666667</v>
      </c>
      <c r="W33" s="8">
        <f t="shared" si="13"/>
        <v>1.4037025008119521</v>
      </c>
      <c r="X33" s="20" t="s">
        <v>46</v>
      </c>
      <c r="Y33" s="7">
        <f t="shared" si="14"/>
        <v>1566</v>
      </c>
      <c r="Z33" s="8">
        <f t="shared" si="15"/>
        <v>1.5258200714517702</v>
      </c>
    </row>
    <row r="34" spans="1:26" s="32" customFormat="1">
      <c r="A34" s="33" t="s">
        <v>15</v>
      </c>
      <c r="B34" s="37">
        <v>1025</v>
      </c>
      <c r="C34" s="38">
        <v>1228</v>
      </c>
      <c r="D34" s="38">
        <v>1010</v>
      </c>
      <c r="E34" s="38">
        <v>7856</v>
      </c>
      <c r="F34" s="38">
        <v>7196</v>
      </c>
      <c r="G34" s="38">
        <v>8426</v>
      </c>
      <c r="H34" s="38">
        <v>1562</v>
      </c>
      <c r="I34" s="38">
        <v>1845</v>
      </c>
      <c r="J34" s="38">
        <v>1526</v>
      </c>
      <c r="K34" s="38">
        <v>1522</v>
      </c>
      <c r="L34" s="38">
        <v>1329</v>
      </c>
      <c r="M34" s="39">
        <v>1078</v>
      </c>
      <c r="O34" s="6" t="s">
        <v>23</v>
      </c>
      <c r="P34" s="7">
        <f t="shared" si="8"/>
        <v>1087.6666666666667</v>
      </c>
      <c r="Q34" s="16">
        <f t="shared" si="9"/>
        <v>1.0597596622279963</v>
      </c>
      <c r="R34" s="6" t="s">
        <v>31</v>
      </c>
      <c r="S34" s="7">
        <f t="shared" si="10"/>
        <v>7826</v>
      </c>
      <c r="T34" s="16">
        <f t="shared" si="11"/>
        <v>7.625202987983112</v>
      </c>
      <c r="U34" s="6" t="s">
        <v>39</v>
      </c>
      <c r="V34" s="7">
        <f t="shared" si="12"/>
        <v>1644.3333333333333</v>
      </c>
      <c r="W34" s="8">
        <f t="shared" si="13"/>
        <v>1.6021435531016563</v>
      </c>
      <c r="X34" s="20" t="s">
        <v>47</v>
      </c>
      <c r="Y34" s="7">
        <f t="shared" si="14"/>
        <v>1309.6666666666667</v>
      </c>
      <c r="Z34" s="8">
        <f t="shared" si="15"/>
        <v>1.2760636570315038</v>
      </c>
    </row>
    <row r="35" spans="1:26" s="32" customFormat="1">
      <c r="A35" s="33" t="s">
        <v>16</v>
      </c>
      <c r="B35" s="37">
        <v>1411</v>
      </c>
      <c r="C35" s="38">
        <v>1360</v>
      </c>
      <c r="D35" s="38">
        <v>1707</v>
      </c>
      <c r="E35" s="38">
        <v>1276</v>
      </c>
      <c r="F35" s="38">
        <v>1240</v>
      </c>
      <c r="G35" s="38">
        <v>1269</v>
      </c>
      <c r="H35" s="38">
        <v>1187</v>
      </c>
      <c r="I35" s="38">
        <v>1148</v>
      </c>
      <c r="J35" s="38">
        <v>1158</v>
      </c>
      <c r="K35" s="38">
        <v>4709</v>
      </c>
      <c r="L35" s="38">
        <v>4188</v>
      </c>
      <c r="M35" s="39">
        <v>3160</v>
      </c>
      <c r="O35" s="6" t="s">
        <v>24</v>
      </c>
      <c r="P35" s="7">
        <f t="shared" si="8"/>
        <v>1492.6666666666667</v>
      </c>
      <c r="Q35" s="16">
        <f t="shared" si="9"/>
        <v>1.4543683013965576</v>
      </c>
      <c r="R35" s="6" t="s">
        <v>32</v>
      </c>
      <c r="S35" s="7">
        <f t="shared" si="10"/>
        <v>1261.6666666666667</v>
      </c>
      <c r="T35" s="16">
        <f t="shared" si="11"/>
        <v>1.2292952257226373</v>
      </c>
      <c r="U35" s="6" t="s">
        <v>40</v>
      </c>
      <c r="V35" s="7">
        <f t="shared" si="12"/>
        <v>1164.3333333333333</v>
      </c>
      <c r="W35" s="8">
        <f t="shared" si="13"/>
        <v>1.1344592400129911</v>
      </c>
      <c r="X35" s="20" t="s">
        <v>48</v>
      </c>
      <c r="Y35" s="7">
        <f t="shared" si="14"/>
        <v>4019</v>
      </c>
      <c r="Z35" s="8">
        <f t="shared" si="15"/>
        <v>3.9158817797986361</v>
      </c>
    </row>
    <row r="36" spans="1:26" s="32" customFormat="1">
      <c r="A36" s="33" t="s">
        <v>17</v>
      </c>
      <c r="B36" s="37">
        <v>1893</v>
      </c>
      <c r="C36" s="38">
        <v>2943</v>
      </c>
      <c r="D36" s="38">
        <v>3162</v>
      </c>
      <c r="E36" s="38">
        <v>1127</v>
      </c>
      <c r="F36" s="38">
        <v>1116</v>
      </c>
      <c r="G36" s="38">
        <v>1136</v>
      </c>
      <c r="H36" s="38">
        <v>1071</v>
      </c>
      <c r="I36" s="38">
        <v>1132</v>
      </c>
      <c r="J36" s="38">
        <v>1115</v>
      </c>
      <c r="K36" s="38">
        <v>1020</v>
      </c>
      <c r="L36" s="38">
        <v>1029</v>
      </c>
      <c r="M36" s="39">
        <v>995</v>
      </c>
      <c r="O36" s="6" t="s">
        <v>25</v>
      </c>
      <c r="P36" s="7">
        <f t="shared" si="8"/>
        <v>2666</v>
      </c>
      <c r="Q36" s="16">
        <f t="shared" si="9"/>
        <v>2.5975966222799611</v>
      </c>
      <c r="R36" s="6" t="s">
        <v>33</v>
      </c>
      <c r="S36" s="7">
        <f t="shared" si="10"/>
        <v>1126.3333333333333</v>
      </c>
      <c r="T36" s="16">
        <f t="shared" si="11"/>
        <v>1.097434231893472</v>
      </c>
      <c r="U36" s="6" t="s">
        <v>41</v>
      </c>
      <c r="V36" s="7">
        <f t="shared" si="12"/>
        <v>1106</v>
      </c>
      <c r="W36" s="8">
        <f t="shared" si="13"/>
        <v>1.0776226047417994</v>
      </c>
      <c r="X36" s="20" t="s">
        <v>49</v>
      </c>
      <c r="Y36" s="7">
        <f t="shared" si="14"/>
        <v>1014.6666666666666</v>
      </c>
      <c r="Z36" s="8">
        <f t="shared" si="15"/>
        <v>0.98863267294576163</v>
      </c>
    </row>
    <row r="37" spans="1:26" s="32" customFormat="1">
      <c r="A37" s="33" t="s">
        <v>18</v>
      </c>
      <c r="B37" s="40">
        <v>1680</v>
      </c>
      <c r="C37" s="41">
        <v>1383</v>
      </c>
      <c r="D37" s="41">
        <v>1476</v>
      </c>
      <c r="E37" s="41">
        <v>1569</v>
      </c>
      <c r="F37" s="41">
        <v>1591</v>
      </c>
      <c r="G37" s="41">
        <v>1769</v>
      </c>
      <c r="H37" s="41">
        <v>1583</v>
      </c>
      <c r="I37" s="41">
        <v>1507</v>
      </c>
      <c r="J37" s="41">
        <v>1592</v>
      </c>
      <c r="K37" s="41">
        <v>1519</v>
      </c>
      <c r="L37" s="41">
        <v>2175</v>
      </c>
      <c r="M37" s="42">
        <v>1500</v>
      </c>
      <c r="O37" s="9" t="s">
        <v>26</v>
      </c>
      <c r="P37" s="10">
        <f t="shared" si="8"/>
        <v>1513</v>
      </c>
      <c r="Q37" s="17">
        <f t="shared" si="9"/>
        <v>1.47417992854823</v>
      </c>
      <c r="R37" s="9" t="s">
        <v>34</v>
      </c>
      <c r="S37" s="10">
        <f t="shared" si="10"/>
        <v>1643</v>
      </c>
      <c r="T37" s="17">
        <f t="shared" si="11"/>
        <v>1.6008444300097435</v>
      </c>
      <c r="U37" s="9" t="s">
        <v>42</v>
      </c>
      <c r="V37" s="10">
        <f t="shared" si="12"/>
        <v>1560.6666666666667</v>
      </c>
      <c r="W37" s="11">
        <f t="shared" si="13"/>
        <v>1.5206235790841185</v>
      </c>
      <c r="X37" s="21" t="s">
        <v>50</v>
      </c>
      <c r="Y37" s="10">
        <f t="shared" si="14"/>
        <v>1731.3333333333333</v>
      </c>
      <c r="Z37" s="11">
        <f t="shared" si="15"/>
        <v>1.686911334848977</v>
      </c>
    </row>
    <row r="38" spans="1:26" s="32" customFormat="1"/>
    <row r="39" spans="1:26" s="32" customFormat="1"/>
    <row r="40" spans="1:26" s="32" customFormat="1"/>
    <row r="41" spans="1:26" s="32" customFormat="1"/>
    <row r="42" spans="1:26" s="32" customFormat="1"/>
    <row r="43" spans="1:26" s="32" customFormat="1"/>
    <row r="44" spans="1:26" s="32" customFormat="1"/>
    <row r="45" spans="1:26" s="32" customFormat="1"/>
    <row r="46" spans="1:26" s="32" customFormat="1"/>
    <row r="47" spans="1:26" s="32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34"/>
  <sheetViews>
    <sheetView tabSelected="1" zoomScale="90" zoomScaleNormal="90" workbookViewId="0">
      <selection activeCell="I15" sqref="I15"/>
    </sheetView>
  </sheetViews>
  <sheetFormatPr defaultRowHeight="15"/>
  <cols>
    <col min="1" max="1" width="4.28515625" customWidth="1"/>
    <col min="3" max="3" width="9.5703125" bestFit="1" customWidth="1"/>
  </cols>
  <sheetData>
    <row r="3" spans="1:13">
      <c r="A3" s="23" t="s">
        <v>0</v>
      </c>
      <c r="B3" s="22"/>
      <c r="C3" s="22"/>
      <c r="D3" s="23" t="s">
        <v>1</v>
      </c>
      <c r="E3" s="22"/>
      <c r="F3" s="22"/>
      <c r="G3" s="22"/>
      <c r="H3" s="22"/>
      <c r="I3" s="22"/>
      <c r="J3" s="22"/>
      <c r="K3" s="23" t="s">
        <v>54</v>
      </c>
      <c r="L3" s="22"/>
      <c r="M3" s="22"/>
    </row>
    <row r="4" spans="1:13">
      <c r="A4" s="23" t="s">
        <v>3</v>
      </c>
      <c r="B4" s="22"/>
      <c r="C4" s="22"/>
      <c r="D4" s="22"/>
      <c r="E4" s="22"/>
      <c r="F4" s="22"/>
      <c r="G4" s="22"/>
      <c r="H4" s="22"/>
      <c r="I4" s="23" t="s">
        <v>4</v>
      </c>
      <c r="J4" s="22"/>
      <c r="K4" s="23" t="s">
        <v>55</v>
      </c>
      <c r="L4" s="22"/>
      <c r="M4" s="22"/>
    </row>
    <row r="5" spans="1:13">
      <c r="A5" s="23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>
      <c r="A7" s="23" t="s">
        <v>56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>
      <c r="A8" s="23" t="s">
        <v>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24">
        <v>665</v>
      </c>
      <c r="C14" s="25">
        <v>332</v>
      </c>
      <c r="D14" s="25">
        <v>564</v>
      </c>
      <c r="E14" s="25">
        <v>366</v>
      </c>
      <c r="F14" s="25">
        <v>357</v>
      </c>
      <c r="G14" s="25">
        <v>459</v>
      </c>
      <c r="H14" s="25">
        <v>333</v>
      </c>
      <c r="I14" s="25">
        <v>379</v>
      </c>
      <c r="J14" s="25">
        <v>338</v>
      </c>
      <c r="K14" s="25">
        <v>3272</v>
      </c>
      <c r="L14" s="25">
        <v>1966</v>
      </c>
      <c r="M14" s="26">
        <v>2859</v>
      </c>
    </row>
    <row r="15" spans="1:13">
      <c r="A15" s="2" t="s">
        <v>12</v>
      </c>
      <c r="B15" s="27">
        <v>529</v>
      </c>
      <c r="C15" s="28">
        <v>554</v>
      </c>
      <c r="D15" s="28">
        <v>407</v>
      </c>
      <c r="E15" s="28">
        <v>670</v>
      </c>
      <c r="F15" s="28">
        <v>504</v>
      </c>
      <c r="G15" s="28">
        <v>804</v>
      </c>
      <c r="H15" s="28">
        <v>511</v>
      </c>
      <c r="I15" s="28">
        <v>1078</v>
      </c>
      <c r="J15" s="28">
        <v>522</v>
      </c>
      <c r="K15" s="28">
        <v>596</v>
      </c>
      <c r="L15" s="28">
        <v>585</v>
      </c>
      <c r="M15" s="29">
        <v>537</v>
      </c>
    </row>
    <row r="16" spans="1:13">
      <c r="A16" s="2" t="s">
        <v>13</v>
      </c>
      <c r="B16" s="54">
        <v>1103</v>
      </c>
      <c r="C16" s="28">
        <v>471</v>
      </c>
      <c r="D16" s="28">
        <v>525</v>
      </c>
      <c r="E16" s="28">
        <v>461</v>
      </c>
      <c r="F16" s="28">
        <v>456</v>
      </c>
      <c r="G16" s="28">
        <v>450</v>
      </c>
      <c r="H16" s="28">
        <v>512</v>
      </c>
      <c r="I16" s="28">
        <v>661</v>
      </c>
      <c r="J16" s="28">
        <v>394</v>
      </c>
      <c r="K16" s="28">
        <v>414</v>
      </c>
      <c r="L16" s="28">
        <v>474</v>
      </c>
      <c r="M16" s="29">
        <v>415</v>
      </c>
    </row>
    <row r="17" spans="1:13">
      <c r="A17" s="2" t="s">
        <v>14</v>
      </c>
      <c r="B17" s="27">
        <v>2820</v>
      </c>
      <c r="C17" s="28">
        <v>2763</v>
      </c>
      <c r="D17" s="28">
        <v>2577</v>
      </c>
      <c r="E17" s="28">
        <v>9844</v>
      </c>
      <c r="F17" s="28">
        <v>9808</v>
      </c>
      <c r="G17" s="28">
        <v>7553</v>
      </c>
      <c r="H17" s="28">
        <v>645</v>
      </c>
      <c r="I17" s="28">
        <v>684</v>
      </c>
      <c r="J17" s="28">
        <v>525</v>
      </c>
      <c r="K17" s="28">
        <v>1306</v>
      </c>
      <c r="L17" s="28">
        <v>1117</v>
      </c>
      <c r="M17" s="29">
        <v>757</v>
      </c>
    </row>
    <row r="18" spans="1:13">
      <c r="A18" s="2" t="s">
        <v>15</v>
      </c>
      <c r="B18" s="27">
        <v>550</v>
      </c>
      <c r="C18" s="52">
        <v>1210</v>
      </c>
      <c r="D18" s="28">
        <v>426</v>
      </c>
      <c r="E18" s="28">
        <v>9718</v>
      </c>
      <c r="F18" s="28">
        <v>11522</v>
      </c>
      <c r="G18" s="28">
        <v>9068</v>
      </c>
      <c r="H18" s="28">
        <v>568</v>
      </c>
      <c r="I18" s="28">
        <v>472</v>
      </c>
      <c r="J18" s="28">
        <v>710</v>
      </c>
      <c r="K18" s="28">
        <v>417</v>
      </c>
      <c r="L18" s="28">
        <v>518</v>
      </c>
      <c r="M18" s="29">
        <v>543</v>
      </c>
    </row>
    <row r="19" spans="1:13">
      <c r="A19" s="2" t="s">
        <v>16</v>
      </c>
      <c r="B19" s="27">
        <v>412</v>
      </c>
      <c r="C19" s="28">
        <v>498</v>
      </c>
      <c r="D19" s="28">
        <v>415</v>
      </c>
      <c r="E19" s="28">
        <v>399</v>
      </c>
      <c r="F19" s="28">
        <v>763</v>
      </c>
      <c r="G19" s="28">
        <v>458</v>
      </c>
      <c r="H19" s="28">
        <v>428</v>
      </c>
      <c r="I19" s="28">
        <v>413</v>
      </c>
      <c r="J19" s="28">
        <v>567</v>
      </c>
      <c r="K19" s="28">
        <v>1162</v>
      </c>
      <c r="L19" s="28">
        <v>1093</v>
      </c>
      <c r="M19" s="29">
        <v>1068</v>
      </c>
    </row>
    <row r="20" spans="1:13">
      <c r="A20" s="2" t="s">
        <v>17</v>
      </c>
      <c r="B20" s="27">
        <v>569</v>
      </c>
      <c r="C20" s="28">
        <v>613</v>
      </c>
      <c r="D20" s="28">
        <v>486</v>
      </c>
      <c r="E20" s="28">
        <v>488</v>
      </c>
      <c r="F20" s="28">
        <v>437</v>
      </c>
      <c r="G20" s="28">
        <v>643</v>
      </c>
      <c r="H20" s="28">
        <v>457</v>
      </c>
      <c r="I20" s="28">
        <v>788</v>
      </c>
      <c r="J20" s="28">
        <v>423</v>
      </c>
      <c r="K20" s="28">
        <v>631</v>
      </c>
      <c r="L20" s="28">
        <v>464</v>
      </c>
      <c r="M20" s="29">
        <v>336</v>
      </c>
    </row>
    <row r="21" spans="1:13">
      <c r="A21" s="2" t="s">
        <v>18</v>
      </c>
      <c r="B21" s="53">
        <v>1105</v>
      </c>
      <c r="C21" s="30">
        <v>398</v>
      </c>
      <c r="D21" s="30">
        <v>417</v>
      </c>
      <c r="E21" s="30">
        <v>383</v>
      </c>
      <c r="F21" s="30">
        <v>388</v>
      </c>
      <c r="G21" s="30">
        <v>575</v>
      </c>
      <c r="H21" s="30">
        <v>410</v>
      </c>
      <c r="I21" s="30">
        <v>382</v>
      </c>
      <c r="J21" s="30">
        <v>364</v>
      </c>
      <c r="K21" s="30">
        <v>392</v>
      </c>
      <c r="L21" s="30">
        <v>367</v>
      </c>
      <c r="M21" s="31">
        <v>389</v>
      </c>
    </row>
    <row r="23" spans="1:13">
      <c r="B23" s="12"/>
      <c r="C23" s="13" t="s">
        <v>51</v>
      </c>
      <c r="D23" s="13" t="s">
        <v>52</v>
      </c>
      <c r="E23" s="12"/>
      <c r="F23" s="13" t="s">
        <v>51</v>
      </c>
      <c r="G23" s="14" t="s">
        <v>52</v>
      </c>
      <c r="H23" s="3"/>
      <c r="I23" s="18" t="s">
        <v>51</v>
      </c>
      <c r="J23" s="19" t="s">
        <v>52</v>
      </c>
      <c r="K23" s="12"/>
      <c r="L23" s="13" t="s">
        <v>51</v>
      </c>
      <c r="M23" s="14" t="s">
        <v>52</v>
      </c>
    </row>
    <row r="24" spans="1:13">
      <c r="B24" s="3" t="s">
        <v>19</v>
      </c>
      <c r="C24" s="4">
        <f>AVERAGE(B14:D14)</f>
        <v>520.33333333333337</v>
      </c>
      <c r="D24" s="15">
        <f>C24/$L$30</f>
        <v>1.0908455625436759</v>
      </c>
      <c r="E24" s="3" t="s">
        <v>27</v>
      </c>
      <c r="F24" s="4">
        <f>AVERAGE(E14:G14)</f>
        <v>394</v>
      </c>
      <c r="G24" s="15">
        <f t="shared" ref="G24:G31" si="0">F24/$L$30</f>
        <v>0.82599580712788256</v>
      </c>
      <c r="H24" s="3" t="s">
        <v>35</v>
      </c>
      <c r="I24" s="4">
        <f>AVERAGE(H14:J14)</f>
        <v>350</v>
      </c>
      <c r="J24" s="5">
        <f t="shared" ref="J24:J31" si="1">I24/$L$30</f>
        <v>0.7337526205450734</v>
      </c>
      <c r="K24" s="18" t="s">
        <v>43</v>
      </c>
      <c r="L24" s="4">
        <f>AVERAGE(K14:M14)</f>
        <v>2699</v>
      </c>
      <c r="M24" s="5">
        <f t="shared" ref="M24:M31" si="2">L24/$L$30</f>
        <v>5.6582809224318655</v>
      </c>
    </row>
    <row r="25" spans="1:13">
      <c r="B25" s="6" t="s">
        <v>20</v>
      </c>
      <c r="C25" s="7">
        <f t="shared" ref="C25:C31" si="3">AVERAGE(B15:D15)</f>
        <v>496.66666666666669</v>
      </c>
      <c r="D25" s="16">
        <f t="shared" ref="D25:D31" si="4">C25/$L$30</f>
        <v>1.0412299091544375</v>
      </c>
      <c r="E25" s="6" t="s">
        <v>28</v>
      </c>
      <c r="F25" s="7">
        <f t="shared" ref="F25:F31" si="5">AVERAGE(E15:G15)</f>
        <v>659.33333333333337</v>
      </c>
      <c r="G25" s="16">
        <f t="shared" si="0"/>
        <v>1.3822501747030049</v>
      </c>
      <c r="H25" s="6" t="s">
        <v>36</v>
      </c>
      <c r="I25" s="7">
        <f t="shared" ref="I25:I31" si="6">AVERAGE(H15:J15)</f>
        <v>703.66666666666663</v>
      </c>
      <c r="J25" s="8">
        <f t="shared" si="1"/>
        <v>1.4751921733053808</v>
      </c>
      <c r="K25" s="20" t="s">
        <v>44</v>
      </c>
      <c r="L25" s="7">
        <f t="shared" ref="L25:L31" si="7">AVERAGE(K15:M15)</f>
        <v>572.66666666666663</v>
      </c>
      <c r="M25" s="8">
        <f t="shared" si="2"/>
        <v>1.2005590496156533</v>
      </c>
    </row>
    <row r="26" spans="1:13">
      <c r="B26" s="6" t="s">
        <v>21</v>
      </c>
      <c r="C26" s="7">
        <f>AVERAGE(C16:D16)</f>
        <v>498</v>
      </c>
      <c r="D26" s="16">
        <f>C26/$L$30</f>
        <v>1.0440251572327044</v>
      </c>
      <c r="E26" s="6" t="s">
        <v>29</v>
      </c>
      <c r="F26" s="7">
        <f t="shared" si="5"/>
        <v>455.66666666666669</v>
      </c>
      <c r="G26" s="16">
        <f t="shared" si="0"/>
        <v>0.95527603074772893</v>
      </c>
      <c r="H26" s="6" t="s">
        <v>37</v>
      </c>
      <c r="I26" s="7">
        <f t="shared" si="6"/>
        <v>522.33333333333337</v>
      </c>
      <c r="J26" s="8">
        <f t="shared" si="1"/>
        <v>1.0950384346610762</v>
      </c>
      <c r="K26" s="20" t="s">
        <v>45</v>
      </c>
      <c r="L26" s="7">
        <f t="shared" si="7"/>
        <v>434.33333333333331</v>
      </c>
      <c r="M26" s="8">
        <f t="shared" si="2"/>
        <v>0.91055206149545764</v>
      </c>
    </row>
    <row r="27" spans="1:13">
      <c r="B27" s="6" t="s">
        <v>22</v>
      </c>
      <c r="C27" s="7">
        <f t="shared" si="3"/>
        <v>2720</v>
      </c>
      <c r="D27" s="16">
        <f t="shared" si="4"/>
        <v>5.7023060796645701</v>
      </c>
      <c r="E27" s="6" t="s">
        <v>30</v>
      </c>
      <c r="F27" s="7">
        <f t="shared" si="5"/>
        <v>9068.3333333333339</v>
      </c>
      <c r="G27" s="16">
        <f t="shared" si="0"/>
        <v>19.011180992313069</v>
      </c>
      <c r="H27" s="6" t="s">
        <v>38</v>
      </c>
      <c r="I27" s="7">
        <f t="shared" si="6"/>
        <v>618</v>
      </c>
      <c r="J27" s="8">
        <f t="shared" si="1"/>
        <v>1.2955974842767295</v>
      </c>
      <c r="K27" s="20" t="s">
        <v>46</v>
      </c>
      <c r="L27" s="7">
        <f t="shared" si="7"/>
        <v>1060</v>
      </c>
      <c r="M27" s="8">
        <f t="shared" si="2"/>
        <v>2.2222222222222223</v>
      </c>
    </row>
    <row r="28" spans="1:13">
      <c r="B28" s="6" t="s">
        <v>23</v>
      </c>
      <c r="C28" s="7">
        <f>AVERAGE(B18,D18)</f>
        <v>488</v>
      </c>
      <c r="D28" s="16">
        <f t="shared" si="4"/>
        <v>1.0230607966457024</v>
      </c>
      <c r="E28" s="6" t="s">
        <v>31</v>
      </c>
      <c r="F28" s="7">
        <f t="shared" si="5"/>
        <v>10102.666666666666</v>
      </c>
      <c r="G28" s="16">
        <f t="shared" si="0"/>
        <v>21.179594689028651</v>
      </c>
      <c r="H28" s="6" t="s">
        <v>39</v>
      </c>
      <c r="I28" s="7">
        <f t="shared" si="6"/>
        <v>583.33333333333337</v>
      </c>
      <c r="J28" s="8">
        <f t="shared" si="1"/>
        <v>1.2229210342417891</v>
      </c>
      <c r="K28" s="20" t="s">
        <v>47</v>
      </c>
      <c r="L28" s="7">
        <f t="shared" si="7"/>
        <v>492.66666666666669</v>
      </c>
      <c r="M28" s="8">
        <f t="shared" si="2"/>
        <v>1.0328441649196367</v>
      </c>
    </row>
    <row r="29" spans="1:13">
      <c r="B29" s="6" t="s">
        <v>24</v>
      </c>
      <c r="C29" s="7">
        <f t="shared" si="3"/>
        <v>441.66666666666669</v>
      </c>
      <c r="D29" s="16">
        <f t="shared" si="4"/>
        <v>0.92592592592592593</v>
      </c>
      <c r="E29" s="6" t="s">
        <v>32</v>
      </c>
      <c r="F29" s="7">
        <f t="shared" si="5"/>
        <v>540</v>
      </c>
      <c r="G29" s="16">
        <f t="shared" si="0"/>
        <v>1.1320754716981132</v>
      </c>
      <c r="H29" s="6" t="s">
        <v>40</v>
      </c>
      <c r="I29" s="7">
        <f t="shared" si="6"/>
        <v>469.33333333333331</v>
      </c>
      <c r="J29" s="8">
        <f t="shared" si="1"/>
        <v>0.98392732354996504</v>
      </c>
      <c r="K29" s="20" t="s">
        <v>48</v>
      </c>
      <c r="L29" s="7">
        <f t="shared" si="7"/>
        <v>1107.6666666666667</v>
      </c>
      <c r="M29" s="8">
        <f t="shared" si="2"/>
        <v>2.3221523410202658</v>
      </c>
    </row>
    <row r="30" spans="1:13">
      <c r="B30" s="6" t="s">
        <v>25</v>
      </c>
      <c r="C30" s="7">
        <f t="shared" si="3"/>
        <v>556</v>
      </c>
      <c r="D30" s="16">
        <f t="shared" si="4"/>
        <v>1.1656184486373165</v>
      </c>
      <c r="E30" s="6" t="s">
        <v>33</v>
      </c>
      <c r="F30" s="7">
        <f t="shared" si="5"/>
        <v>522.66666666666663</v>
      </c>
      <c r="G30" s="16">
        <f t="shared" si="0"/>
        <v>1.0957372466806428</v>
      </c>
      <c r="H30" s="6" t="s">
        <v>41</v>
      </c>
      <c r="I30" s="7">
        <f t="shared" si="6"/>
        <v>556</v>
      </c>
      <c r="J30" s="8">
        <f t="shared" si="1"/>
        <v>1.1656184486373165</v>
      </c>
      <c r="K30" s="20" t="s">
        <v>49</v>
      </c>
      <c r="L30" s="7">
        <f t="shared" si="7"/>
        <v>477</v>
      </c>
      <c r="M30" s="8">
        <f t="shared" si="2"/>
        <v>1</v>
      </c>
    </row>
    <row r="31" spans="1:13">
      <c r="B31" s="9" t="s">
        <v>26</v>
      </c>
      <c r="C31" s="10">
        <f>AVERAGE(C21:D21)</f>
        <v>407.5</v>
      </c>
      <c r="D31" s="17">
        <f t="shared" si="4"/>
        <v>0.85429769392033539</v>
      </c>
      <c r="E31" s="9" t="s">
        <v>34</v>
      </c>
      <c r="F31" s="10">
        <f t="shared" si="5"/>
        <v>448.66666666666669</v>
      </c>
      <c r="G31" s="17">
        <f t="shared" si="0"/>
        <v>0.94060097833682743</v>
      </c>
      <c r="H31" s="9" t="s">
        <v>42</v>
      </c>
      <c r="I31" s="10">
        <f t="shared" si="6"/>
        <v>385.33333333333331</v>
      </c>
      <c r="J31" s="11">
        <f t="shared" si="1"/>
        <v>0.80782669461914736</v>
      </c>
      <c r="K31" s="21" t="s">
        <v>50</v>
      </c>
      <c r="L31" s="10">
        <f t="shared" si="7"/>
        <v>382.66666666666669</v>
      </c>
      <c r="M31" s="11">
        <f t="shared" si="2"/>
        <v>0.80223619846261363</v>
      </c>
    </row>
    <row r="34" spans="2:2">
      <c r="B34" t="s">
        <v>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pH-7.4</vt:lpstr>
      <vt:lpstr>pH-4.0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2012-07-18T07:27:23Z</dcterms:created>
  <dcterms:modified xsi:type="dcterms:W3CDTF">2012-07-23T05:20:28Z</dcterms:modified>
</cp:coreProperties>
</file>