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N1_18-7-12" sheetId="1" r:id="rId1"/>
    <sheet name="N2_18-7-12" sheetId="2" r:id="rId2"/>
  </sheets>
  <calcPr calcId="124519"/>
</workbook>
</file>

<file path=xl/calcChain.xml><?xml version="1.0" encoding="utf-8"?>
<calcChain xmlns="http://schemas.openxmlformats.org/spreadsheetml/2006/main">
  <c r="M46" i="2"/>
  <c r="L46"/>
  <c r="F46"/>
  <c r="E46"/>
  <c r="M45"/>
  <c r="L45"/>
  <c r="F45"/>
  <c r="E45"/>
  <c r="M44"/>
  <c r="L44"/>
  <c r="F44"/>
  <c r="E44"/>
  <c r="F43"/>
  <c r="E43"/>
  <c r="M42"/>
  <c r="L42"/>
  <c r="F42"/>
  <c r="E42"/>
  <c r="M41"/>
  <c r="L41"/>
  <c r="F41"/>
  <c r="E41"/>
  <c r="M40"/>
  <c r="L40"/>
  <c r="F40"/>
  <c r="E40"/>
  <c r="B40"/>
  <c r="B41" s="1"/>
  <c r="B42" s="1"/>
  <c r="B43" s="1"/>
  <c r="B44" s="1"/>
  <c r="B45" s="1"/>
  <c r="B46" s="1"/>
  <c r="M39"/>
  <c r="L39"/>
  <c r="F39"/>
  <c r="E39"/>
  <c r="F34"/>
  <c r="E34"/>
  <c r="F33"/>
  <c r="E33"/>
  <c r="H33" s="1"/>
  <c r="M32"/>
  <c r="L32"/>
  <c r="O32" s="1"/>
  <c r="F32"/>
  <c r="E32"/>
  <c r="H32" s="1"/>
  <c r="M31"/>
  <c r="L31"/>
  <c r="O31" s="1"/>
  <c r="F31"/>
  <c r="E31"/>
  <c r="H31" s="1"/>
  <c r="M30"/>
  <c r="L30"/>
  <c r="O30" s="1"/>
  <c r="F30"/>
  <c r="E30"/>
  <c r="H30" s="1"/>
  <c r="M29"/>
  <c r="L29"/>
  <c r="O29" s="1"/>
  <c r="F29"/>
  <c r="E29"/>
  <c r="H29" s="1"/>
  <c r="M28"/>
  <c r="L28"/>
  <c r="O28" s="1"/>
  <c r="F28"/>
  <c r="E28"/>
  <c r="H28" s="1"/>
  <c r="M27"/>
  <c r="L27"/>
  <c r="O27" s="1"/>
  <c r="F27"/>
  <c r="E27"/>
  <c r="H27" s="1"/>
  <c r="M26"/>
  <c r="L26"/>
  <c r="O26" s="1"/>
  <c r="F26"/>
  <c r="E26"/>
  <c r="H26" s="1"/>
  <c r="B26"/>
  <c r="B27" s="1"/>
  <c r="B28" s="1"/>
  <c r="B29" s="1"/>
  <c r="B30" s="1"/>
  <c r="B31" s="1"/>
  <c r="B32" s="1"/>
  <c r="M25"/>
  <c r="L25"/>
  <c r="O25" s="1"/>
  <c r="F25"/>
  <c r="E25"/>
  <c r="H25" s="1"/>
  <c r="M46" i="1"/>
  <c r="L46"/>
  <c r="O46" s="1"/>
  <c r="M45"/>
  <c r="L45"/>
  <c r="O45" s="1"/>
  <c r="M44"/>
  <c r="L44"/>
  <c r="O44" s="1"/>
  <c r="M43"/>
  <c r="L43"/>
  <c r="O43" s="1"/>
  <c r="M42"/>
  <c r="L42"/>
  <c r="O42" s="1"/>
  <c r="M41"/>
  <c r="L41"/>
  <c r="O41" s="1"/>
  <c r="M40"/>
  <c r="L40"/>
  <c r="O40" s="1"/>
  <c r="M39"/>
  <c r="L39"/>
  <c r="O39" s="1"/>
  <c r="F46"/>
  <c r="E46"/>
  <c r="F45"/>
  <c r="E45"/>
  <c r="F44"/>
  <c r="E44"/>
  <c r="F43"/>
  <c r="E43"/>
  <c r="F42"/>
  <c r="E42"/>
  <c r="F41"/>
  <c r="E41"/>
  <c r="F40"/>
  <c r="E40"/>
  <c r="B40"/>
  <c r="B41" s="1"/>
  <c r="B42" s="1"/>
  <c r="B43" s="1"/>
  <c r="B44" s="1"/>
  <c r="B45" s="1"/>
  <c r="B46" s="1"/>
  <c r="F39"/>
  <c r="E39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M26"/>
  <c r="L26"/>
  <c r="M25"/>
  <c r="L25"/>
  <c r="F33"/>
  <c r="F34"/>
  <c r="E33"/>
  <c r="O27" s="1"/>
  <c r="E34"/>
  <c r="H34" s="1"/>
  <c r="F26"/>
  <c r="G26" s="1"/>
  <c r="F27"/>
  <c r="G27" s="1"/>
  <c r="F28"/>
  <c r="G28" s="1"/>
  <c r="F29"/>
  <c r="G29" s="1"/>
  <c r="F30"/>
  <c r="G30" s="1"/>
  <c r="F31"/>
  <c r="G31" s="1"/>
  <c r="F32"/>
  <c r="G32" s="1"/>
  <c r="F25"/>
  <c r="G25" s="1"/>
  <c r="E26"/>
  <c r="H26" s="1"/>
  <c r="E27"/>
  <c r="H27" s="1"/>
  <c r="E28"/>
  <c r="H28" s="1"/>
  <c r="E29"/>
  <c r="H29" s="1"/>
  <c r="E30"/>
  <c r="H30" s="1"/>
  <c r="E31"/>
  <c r="H31" s="1"/>
  <c r="E32"/>
  <c r="H32" s="1"/>
  <c r="E25"/>
  <c r="H25" s="1"/>
  <c r="B26"/>
  <c r="B27" s="1"/>
  <c r="B28" s="1"/>
  <c r="B29" s="1"/>
  <c r="B30" s="1"/>
  <c r="B31" s="1"/>
  <c r="B32" s="1"/>
  <c r="O43" i="2" l="1"/>
  <c r="N39"/>
  <c r="N40"/>
  <c r="N41"/>
  <c r="N42"/>
  <c r="N44"/>
  <c r="N45"/>
  <c r="N46"/>
  <c r="G39"/>
  <c r="G40"/>
  <c r="G41"/>
  <c r="G42"/>
  <c r="G43"/>
  <c r="G44"/>
  <c r="G45"/>
  <c r="G46"/>
  <c r="N25"/>
  <c r="N26"/>
  <c r="N27"/>
  <c r="N28"/>
  <c r="N29"/>
  <c r="N30"/>
  <c r="N31"/>
  <c r="N32"/>
  <c r="G25"/>
  <c r="G26"/>
  <c r="G27"/>
  <c r="G28"/>
  <c r="G29"/>
  <c r="G30"/>
  <c r="G31"/>
  <c r="G32"/>
  <c r="G33"/>
  <c r="H34"/>
  <c r="G34"/>
  <c r="H39"/>
  <c r="O39"/>
  <c r="H40"/>
  <c r="O40"/>
  <c r="H41"/>
  <c r="O41"/>
  <c r="H42"/>
  <c r="O42"/>
  <c r="H43"/>
  <c r="H44"/>
  <c r="O44"/>
  <c r="H45"/>
  <c r="O45"/>
  <c r="H46"/>
  <c r="O46"/>
  <c r="N39" i="1"/>
  <c r="N40"/>
  <c r="N41"/>
  <c r="N42"/>
  <c r="N43"/>
  <c r="N44"/>
  <c r="N45"/>
  <c r="N46"/>
  <c r="G34"/>
  <c r="G33"/>
  <c r="H33"/>
  <c r="O25"/>
  <c r="O26"/>
  <c r="O32"/>
  <c r="O31"/>
  <c r="O30"/>
  <c r="O29"/>
  <c r="O28"/>
  <c r="H39"/>
  <c r="H40"/>
  <c r="H41"/>
  <c r="H42"/>
  <c r="H43"/>
  <c r="H44"/>
  <c r="H45"/>
  <c r="H46"/>
  <c r="G39"/>
  <c r="G40"/>
  <c r="G41"/>
  <c r="G42"/>
  <c r="G43"/>
  <c r="G44"/>
  <c r="G45"/>
  <c r="G46"/>
  <c r="N25"/>
  <c r="N26"/>
</calcChain>
</file>

<file path=xl/sharedStrings.xml><?xml version="1.0" encoding="utf-8"?>
<sst xmlns="http://schemas.openxmlformats.org/spreadsheetml/2006/main" count="102" uniqueCount="34">
  <si>
    <t>User: USER</t>
  </si>
  <si>
    <t>Path: C:\Program Files\BMG\NEPHELOgalaxy\User\Data\</t>
  </si>
  <si>
    <t>Test ID: 451</t>
  </si>
  <si>
    <t>Test Name: SOLUBILITY TEST</t>
  </si>
  <si>
    <t>Date: 7/18/2012</t>
  </si>
  <si>
    <t>Time: 3:51:38 PM</t>
  </si>
  <si>
    <t>ID1: MDV1806, 1807</t>
  </si>
  <si>
    <t>ID2: (salt, free base)</t>
  </si>
  <si>
    <t>ID3: 100µM-1/2log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</si>
  <si>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</si>
  <si>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</si>
  <si>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</si>
  <si>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</si>
  <si>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</si>
  <si>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</si>
  <si>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</si>
  <si>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</si>
  <si>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</si>
  <si>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</si>
  <si>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n1</t>
  </si>
  <si>
    <t>n2</t>
  </si>
  <si>
    <t>Conc(M)</t>
  </si>
  <si>
    <t>Avg</t>
  </si>
  <si>
    <t>1% DMSO</t>
  </si>
  <si>
    <t>Buffer</t>
  </si>
  <si>
    <t>SD</t>
  </si>
  <si>
    <t>% CV</t>
  </si>
  <si>
    <t>Fold</t>
  </si>
  <si>
    <t>MDV1806(salt form)</t>
  </si>
  <si>
    <t>MDV1806(free base)</t>
  </si>
  <si>
    <t>MDV1807(salt form)Batch 19</t>
  </si>
  <si>
    <t>MDV1807(free base)Batch 20</t>
  </si>
  <si>
    <t>Test ID: 453</t>
  </si>
  <si>
    <t>Time: 5:03:19 PM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</si>
</sst>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1" fontId="0" fillId="0" borderId="0" xfId="0" applyNumberFormat="1"/>
    <xf numFmtId="1" fontId="0" fillId="0" borderId="0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" fontId="0" fillId="0" borderId="8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0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11" fontId="0" fillId="0" borderId="4" xfId="0" applyNumberFormat="1" applyBorder="1"/>
    <xf numFmtId="11" fontId="0" fillId="0" borderId="13" xfId="0" applyNumberFormat="1" applyBorder="1"/>
    <xf numFmtId="11" fontId="0" fillId="0" borderId="14" xfId="0" applyNumberFormat="1" applyBorder="1"/>
    <xf numFmtId="1" fontId="0" fillId="0" borderId="3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0" fontId="3" fillId="0" borderId="7" xfId="0" applyFont="1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46"/>
  <sheetViews>
    <sheetView tabSelected="1" topLeftCell="A5" workbookViewId="0">
      <selection activeCell="R28" sqref="R28"/>
    </sheetView>
  </sheetViews>
  <sheetFormatPr defaultRowHeight="15"/>
  <cols>
    <col min="1" max="1" width="4.28515625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3">
        <v>2207</v>
      </c>
      <c r="C14" s="4">
        <v>2122</v>
      </c>
      <c r="D14" s="4">
        <v>1615</v>
      </c>
      <c r="E14" s="4">
        <v>745</v>
      </c>
      <c r="F14" s="4">
        <v>561</v>
      </c>
      <c r="G14" s="4">
        <v>514</v>
      </c>
      <c r="H14" s="4">
        <v>468</v>
      </c>
      <c r="I14" s="4">
        <v>404</v>
      </c>
      <c r="J14" s="4"/>
      <c r="K14" s="4"/>
      <c r="L14" s="4"/>
      <c r="M14" s="5"/>
    </row>
    <row r="15" spans="1:13">
      <c r="A15" s="2" t="s">
        <v>12</v>
      </c>
      <c r="B15" s="6">
        <v>311</v>
      </c>
      <c r="C15" s="7">
        <v>377</v>
      </c>
      <c r="D15" s="7">
        <v>568</v>
      </c>
      <c r="E15" s="7">
        <v>485</v>
      </c>
      <c r="F15" s="7">
        <v>311</v>
      </c>
      <c r="G15" s="7">
        <v>623</v>
      </c>
      <c r="H15" s="7">
        <v>395</v>
      </c>
      <c r="I15" s="7">
        <v>339</v>
      </c>
      <c r="J15" s="7"/>
      <c r="K15" s="7"/>
      <c r="L15" s="7"/>
      <c r="M15" s="8"/>
    </row>
    <row r="16" spans="1:13">
      <c r="A16" s="2" t="s">
        <v>13</v>
      </c>
      <c r="B16" s="6">
        <v>261</v>
      </c>
      <c r="C16" s="7">
        <v>295</v>
      </c>
      <c r="D16" s="7">
        <v>287</v>
      </c>
      <c r="E16" s="7">
        <v>280</v>
      </c>
      <c r="F16" s="7">
        <v>214</v>
      </c>
      <c r="G16" s="7">
        <v>201</v>
      </c>
      <c r="H16" s="7">
        <v>207</v>
      </c>
      <c r="I16" s="7">
        <v>254</v>
      </c>
      <c r="J16" s="7"/>
      <c r="K16" s="7"/>
      <c r="L16" s="7"/>
      <c r="M16" s="8"/>
    </row>
    <row r="17" spans="1:16">
      <c r="A17" s="2" t="s">
        <v>14</v>
      </c>
      <c r="B17" s="6">
        <v>351</v>
      </c>
      <c r="C17" s="7">
        <v>378</v>
      </c>
      <c r="D17" s="7">
        <v>328</v>
      </c>
      <c r="E17" s="7">
        <v>238</v>
      </c>
      <c r="F17" s="7">
        <v>354</v>
      </c>
      <c r="G17" s="7">
        <v>267</v>
      </c>
      <c r="H17" s="7">
        <v>277</v>
      </c>
      <c r="I17" s="7">
        <v>312</v>
      </c>
      <c r="J17" s="7"/>
      <c r="K17" s="7"/>
      <c r="L17" s="7"/>
      <c r="M17" s="8"/>
    </row>
    <row r="18" spans="1:16">
      <c r="A18" s="2" t="s">
        <v>15</v>
      </c>
      <c r="B18" s="6">
        <v>624</v>
      </c>
      <c r="C18" s="7">
        <v>257</v>
      </c>
      <c r="D18" s="7">
        <v>208</v>
      </c>
      <c r="E18" s="7">
        <v>305</v>
      </c>
      <c r="F18" s="7">
        <v>334</v>
      </c>
      <c r="G18" s="7">
        <v>287</v>
      </c>
      <c r="H18" s="7">
        <v>311</v>
      </c>
      <c r="I18" s="7">
        <v>231</v>
      </c>
      <c r="J18" s="7"/>
      <c r="K18" s="7"/>
      <c r="L18" s="7"/>
      <c r="M18" s="8"/>
    </row>
    <row r="19" spans="1:16">
      <c r="A19" s="2" t="s">
        <v>16</v>
      </c>
      <c r="B19" s="6">
        <v>234</v>
      </c>
      <c r="C19" s="7">
        <v>272</v>
      </c>
      <c r="D19" s="7">
        <v>199</v>
      </c>
      <c r="E19" s="7">
        <v>178</v>
      </c>
      <c r="F19" s="7">
        <v>279</v>
      </c>
      <c r="G19" s="7">
        <v>187</v>
      </c>
      <c r="H19" s="7">
        <v>233</v>
      </c>
      <c r="I19" s="7">
        <v>215</v>
      </c>
      <c r="J19" s="7"/>
      <c r="K19" s="7"/>
      <c r="L19" s="7"/>
      <c r="M19" s="8"/>
    </row>
    <row r="20" spans="1:16">
      <c r="A20" s="2" t="s">
        <v>17</v>
      </c>
      <c r="B20" s="6">
        <v>324</v>
      </c>
      <c r="C20" s="7">
        <v>219</v>
      </c>
      <c r="D20" s="7">
        <v>189</v>
      </c>
      <c r="E20" s="7">
        <v>281</v>
      </c>
      <c r="F20" s="7">
        <v>278</v>
      </c>
      <c r="G20" s="7">
        <v>183</v>
      </c>
      <c r="H20" s="7">
        <v>197</v>
      </c>
      <c r="I20" s="7">
        <v>342</v>
      </c>
      <c r="J20" s="7">
        <v>225</v>
      </c>
      <c r="K20" s="7">
        <v>413</v>
      </c>
      <c r="L20" s="7">
        <v>237</v>
      </c>
      <c r="M20" s="8"/>
    </row>
    <row r="21" spans="1:16">
      <c r="A21" s="2" t="s">
        <v>18</v>
      </c>
      <c r="B21" s="9">
        <v>481</v>
      </c>
      <c r="C21" s="10">
        <v>272</v>
      </c>
      <c r="D21" s="10">
        <v>639</v>
      </c>
      <c r="E21" s="10">
        <v>193</v>
      </c>
      <c r="F21" s="10">
        <v>385</v>
      </c>
      <c r="G21" s="10">
        <v>284</v>
      </c>
      <c r="H21" s="10">
        <v>268</v>
      </c>
      <c r="I21" s="10">
        <v>396</v>
      </c>
      <c r="J21" s="10">
        <v>204</v>
      </c>
      <c r="K21" s="10">
        <v>263</v>
      </c>
      <c r="L21" s="10">
        <v>284</v>
      </c>
      <c r="M21" s="11"/>
    </row>
    <row r="23" spans="1:16">
      <c r="B23" s="42" t="s">
        <v>28</v>
      </c>
      <c r="C23" s="43"/>
      <c r="D23" s="43"/>
      <c r="E23" s="43"/>
      <c r="F23" s="43"/>
      <c r="G23" s="43"/>
      <c r="H23" s="44"/>
      <c r="J23" s="42" t="s">
        <v>29</v>
      </c>
      <c r="K23" s="43"/>
      <c r="L23" s="43"/>
      <c r="M23" s="43"/>
      <c r="N23" s="43"/>
      <c r="O23" s="44"/>
      <c r="P23" s="19"/>
    </row>
    <row r="24" spans="1:16">
      <c r="B24" s="20" t="s">
        <v>21</v>
      </c>
      <c r="C24" s="21" t="s">
        <v>19</v>
      </c>
      <c r="D24" s="21" t="s">
        <v>20</v>
      </c>
      <c r="E24" s="21" t="s">
        <v>22</v>
      </c>
      <c r="F24" s="21" t="s">
        <v>25</v>
      </c>
      <c r="G24" s="21" t="s">
        <v>26</v>
      </c>
      <c r="H24" s="22" t="s">
        <v>27</v>
      </c>
      <c r="J24" s="20" t="s">
        <v>19</v>
      </c>
      <c r="K24" s="21" t="s">
        <v>20</v>
      </c>
      <c r="L24" s="21" t="s">
        <v>22</v>
      </c>
      <c r="M24" s="21" t="s">
        <v>25</v>
      </c>
      <c r="N24" s="21" t="s">
        <v>26</v>
      </c>
      <c r="O24" s="22" t="s">
        <v>27</v>
      </c>
    </row>
    <row r="25" spans="1:16">
      <c r="B25" s="23">
        <v>1E-4</v>
      </c>
      <c r="C25" s="7">
        <v>2207</v>
      </c>
      <c r="D25" s="7">
        <v>2122</v>
      </c>
      <c r="E25" s="13">
        <f>AVERAGE(C25:D25)</f>
        <v>2164.5</v>
      </c>
      <c r="F25" s="13">
        <f>STDEV(C25:D25)</f>
        <v>60.104076400856542</v>
      </c>
      <c r="G25" s="14">
        <f>F25/E25*100</f>
        <v>2.7768111065306789</v>
      </c>
      <c r="H25" s="15">
        <f>E25/$E$33</f>
        <v>9.3701298701298708</v>
      </c>
      <c r="J25" s="6">
        <v>1615</v>
      </c>
      <c r="K25" s="7">
        <v>745</v>
      </c>
      <c r="L25" s="13">
        <f>AVERAGE(J25:K25)</f>
        <v>1180</v>
      </c>
      <c r="M25" s="13">
        <f>STDEV(J25:K25)</f>
        <v>615.18289963229631</v>
      </c>
      <c r="N25" s="14">
        <f>M25/L25*100</f>
        <v>52.134144036635277</v>
      </c>
      <c r="O25" s="15">
        <f>L25/$E$33</f>
        <v>5.108225108225108</v>
      </c>
    </row>
    <row r="26" spans="1:16">
      <c r="B26" s="24">
        <f>B25/3.16</f>
        <v>3.1645569620253167E-5</v>
      </c>
      <c r="C26" s="7">
        <v>311</v>
      </c>
      <c r="D26" s="7">
        <v>377</v>
      </c>
      <c r="E26" s="13">
        <f t="shared" ref="E26:E34" si="0">AVERAGE(C26:D26)</f>
        <v>344</v>
      </c>
      <c r="F26" s="13">
        <f t="shared" ref="F26:F32" si="1">STDEV(C26:D26)</f>
        <v>46.669047558312137</v>
      </c>
      <c r="G26" s="14">
        <f t="shared" ref="G26:G31" si="2">F26/E26*100</f>
        <v>13.566583592532597</v>
      </c>
      <c r="H26" s="15">
        <f t="shared" ref="H26:H34" si="3">E26/$E$33</f>
        <v>1.4891774891774892</v>
      </c>
      <c r="J26" s="6">
        <v>568</v>
      </c>
      <c r="K26" s="7">
        <v>485</v>
      </c>
      <c r="L26" s="13">
        <f t="shared" ref="L26" si="4">AVERAGE(J26:K26)</f>
        <v>526.5</v>
      </c>
      <c r="M26" s="13">
        <f t="shared" ref="M26" si="5">STDEV(J26:K26)</f>
        <v>58.689862838483442</v>
      </c>
      <c r="N26" s="14">
        <f t="shared" ref="N26" si="6">M26/L26*100</f>
        <v>11.147172428961717</v>
      </c>
      <c r="O26" s="15">
        <f t="shared" ref="O26" si="7">L26/$E$33</f>
        <v>2.279220779220779</v>
      </c>
    </row>
    <row r="27" spans="1:16">
      <c r="B27" s="24">
        <f t="shared" ref="B27:B32" si="8">B26/3.16</f>
        <v>1.00144207659029E-5</v>
      </c>
      <c r="C27" s="7">
        <v>261</v>
      </c>
      <c r="D27" s="7">
        <v>295</v>
      </c>
      <c r="E27" s="13">
        <f t="shared" si="0"/>
        <v>278</v>
      </c>
      <c r="F27" s="13">
        <f t="shared" si="1"/>
        <v>24.041630560342615</v>
      </c>
      <c r="G27" s="14">
        <f t="shared" si="2"/>
        <v>8.6480685468858329</v>
      </c>
      <c r="H27" s="15">
        <f t="shared" si="3"/>
        <v>1.2034632034632036</v>
      </c>
      <c r="J27" s="6">
        <v>287</v>
      </c>
      <c r="K27" s="7">
        <v>280</v>
      </c>
      <c r="L27" s="13">
        <f t="shared" ref="L27:L32" si="9">AVERAGE(J27:K27)</f>
        <v>283.5</v>
      </c>
      <c r="M27" s="13">
        <f t="shared" ref="M27:M32" si="10">STDEV(J27:K27)</f>
        <v>4.9497474683058327</v>
      </c>
      <c r="N27" s="14">
        <f t="shared" ref="N27:N32" si="11">M27/L27*100</f>
        <v>1.7459426695964138</v>
      </c>
      <c r="O27" s="15">
        <f t="shared" ref="O27:O32" si="12">L27/$E$33</f>
        <v>1.2272727272727273</v>
      </c>
    </row>
    <row r="28" spans="1:16">
      <c r="B28" s="24">
        <f t="shared" si="8"/>
        <v>3.1691204955388923E-6</v>
      </c>
      <c r="C28" s="7">
        <v>351</v>
      </c>
      <c r="D28" s="7">
        <v>378</v>
      </c>
      <c r="E28" s="13">
        <f t="shared" si="0"/>
        <v>364.5</v>
      </c>
      <c r="F28" s="13">
        <f t="shared" si="1"/>
        <v>19.091883092036785</v>
      </c>
      <c r="G28" s="14">
        <f t="shared" si="2"/>
        <v>5.2378280087892417</v>
      </c>
      <c r="H28" s="15">
        <f t="shared" si="3"/>
        <v>1.5779220779220779</v>
      </c>
      <c r="J28" s="6">
        <v>328</v>
      </c>
      <c r="K28" s="7">
        <v>238</v>
      </c>
      <c r="L28" s="13">
        <f t="shared" si="9"/>
        <v>283</v>
      </c>
      <c r="M28" s="13">
        <f t="shared" si="10"/>
        <v>63.63961030678928</v>
      </c>
      <c r="N28" s="14">
        <f t="shared" si="11"/>
        <v>22.487494808052748</v>
      </c>
      <c r="O28" s="15">
        <f t="shared" si="12"/>
        <v>1.225108225108225</v>
      </c>
    </row>
    <row r="29" spans="1:16">
      <c r="B29" s="24">
        <f t="shared" si="8"/>
        <v>1.0028862327654721E-6</v>
      </c>
      <c r="C29" s="7">
        <v>624</v>
      </c>
      <c r="D29" s="7">
        <v>257</v>
      </c>
      <c r="E29" s="13">
        <f t="shared" si="0"/>
        <v>440.5</v>
      </c>
      <c r="F29" s="13">
        <f t="shared" si="1"/>
        <v>259.50818869546293</v>
      </c>
      <c r="G29" s="14">
        <f t="shared" si="2"/>
        <v>58.912188126098286</v>
      </c>
      <c r="H29" s="15">
        <f t="shared" si="3"/>
        <v>1.9069264069264069</v>
      </c>
      <c r="J29" s="6">
        <v>208</v>
      </c>
      <c r="K29" s="7">
        <v>305</v>
      </c>
      <c r="L29" s="13">
        <f t="shared" si="9"/>
        <v>256.5</v>
      </c>
      <c r="M29" s="13">
        <f t="shared" si="10"/>
        <v>68.58935777509511</v>
      </c>
      <c r="N29" s="14">
        <f t="shared" si="11"/>
        <v>26.740490360660864</v>
      </c>
      <c r="O29" s="15">
        <f t="shared" si="12"/>
        <v>1.1103896103896105</v>
      </c>
    </row>
    <row r="30" spans="1:16">
      <c r="B30" s="24">
        <f t="shared" si="8"/>
        <v>3.1736906100173168E-7</v>
      </c>
      <c r="C30" s="7">
        <v>234</v>
      </c>
      <c r="D30" s="7">
        <v>272</v>
      </c>
      <c r="E30" s="13">
        <f t="shared" si="0"/>
        <v>253</v>
      </c>
      <c r="F30" s="13">
        <f t="shared" si="1"/>
        <v>26.870057685088806</v>
      </c>
      <c r="G30" s="14">
        <f t="shared" si="2"/>
        <v>10.620576160114153</v>
      </c>
      <c r="H30" s="15">
        <f t="shared" si="3"/>
        <v>1.0952380952380953</v>
      </c>
      <c r="J30" s="6">
        <v>199</v>
      </c>
      <c r="K30" s="7">
        <v>178</v>
      </c>
      <c r="L30" s="13">
        <f t="shared" si="9"/>
        <v>188.5</v>
      </c>
      <c r="M30" s="13">
        <f t="shared" si="10"/>
        <v>14.849242404917497</v>
      </c>
      <c r="N30" s="14">
        <f t="shared" si="11"/>
        <v>7.8775821776750643</v>
      </c>
      <c r="O30" s="15">
        <f t="shared" si="12"/>
        <v>0.81601731601731597</v>
      </c>
    </row>
    <row r="31" spans="1:16">
      <c r="B31" s="24">
        <f t="shared" si="8"/>
        <v>1.0043324715244673E-7</v>
      </c>
      <c r="C31" s="7">
        <v>324</v>
      </c>
      <c r="D31" s="7">
        <v>219</v>
      </c>
      <c r="E31" s="13">
        <f t="shared" si="0"/>
        <v>271.5</v>
      </c>
      <c r="F31" s="13">
        <f t="shared" si="1"/>
        <v>74.246212024587493</v>
      </c>
      <c r="G31" s="14">
        <f t="shared" si="2"/>
        <v>27.346671095612336</v>
      </c>
      <c r="H31" s="15">
        <f t="shared" si="3"/>
        <v>1.1753246753246753</v>
      </c>
      <c r="J31" s="6">
        <v>189</v>
      </c>
      <c r="K31" s="7">
        <v>281</v>
      </c>
      <c r="L31" s="13">
        <f t="shared" si="9"/>
        <v>235</v>
      </c>
      <c r="M31" s="13">
        <f t="shared" si="10"/>
        <v>65.053823869162372</v>
      </c>
      <c r="N31" s="14">
        <f t="shared" si="11"/>
        <v>27.682478242196755</v>
      </c>
      <c r="O31" s="15">
        <f t="shared" si="12"/>
        <v>1.0173160173160174</v>
      </c>
    </row>
    <row r="32" spans="1:16">
      <c r="B32" s="24">
        <f t="shared" si="8"/>
        <v>3.1782673149508461E-8</v>
      </c>
      <c r="C32" s="7">
        <v>481</v>
      </c>
      <c r="D32" s="7">
        <v>272</v>
      </c>
      <c r="E32" s="13">
        <f t="shared" si="0"/>
        <v>376.5</v>
      </c>
      <c r="F32" s="13">
        <f t="shared" si="1"/>
        <v>147.78531726798843</v>
      </c>
      <c r="G32" s="14">
        <f>F32/E32*100</f>
        <v>39.25240830491061</v>
      </c>
      <c r="H32" s="15">
        <f t="shared" si="3"/>
        <v>1.6298701298701299</v>
      </c>
      <c r="J32" s="29">
        <v>639</v>
      </c>
      <c r="K32" s="10">
        <v>193</v>
      </c>
      <c r="L32" s="16">
        <f t="shared" si="9"/>
        <v>416</v>
      </c>
      <c r="M32" s="16">
        <f t="shared" si="10"/>
        <v>315.36962440920018</v>
      </c>
      <c r="N32" s="17">
        <f t="shared" si="11"/>
        <v>75.810005867596203</v>
      </c>
      <c r="O32" s="18">
        <f t="shared" si="12"/>
        <v>1.8008658008658009</v>
      </c>
    </row>
    <row r="33" spans="2:15">
      <c r="B33" s="24" t="s">
        <v>23</v>
      </c>
      <c r="C33" s="7">
        <v>225</v>
      </c>
      <c r="D33" s="7">
        <v>237</v>
      </c>
      <c r="E33" s="13">
        <f t="shared" si="0"/>
        <v>231</v>
      </c>
      <c r="F33" s="13">
        <f t="shared" ref="F33:F34" si="13">STDEV(C33:D33)</f>
        <v>8.4852813742385695</v>
      </c>
      <c r="G33" s="14">
        <f t="shared" ref="G33:G34" si="14">F33/E33*100</f>
        <v>3.6732819801898566</v>
      </c>
      <c r="H33" s="15">
        <f t="shared" si="3"/>
        <v>1</v>
      </c>
    </row>
    <row r="34" spans="2:15">
      <c r="B34" s="25" t="s">
        <v>24</v>
      </c>
      <c r="C34" s="10">
        <v>204</v>
      </c>
      <c r="D34" s="10">
        <v>284</v>
      </c>
      <c r="E34" s="16">
        <f t="shared" si="0"/>
        <v>244</v>
      </c>
      <c r="F34" s="16">
        <f t="shared" si="13"/>
        <v>56.568542494923804</v>
      </c>
      <c r="G34" s="17">
        <f t="shared" si="14"/>
        <v>23.183828891362214</v>
      </c>
      <c r="H34" s="18">
        <f t="shared" si="3"/>
        <v>1.0562770562770563</v>
      </c>
    </row>
    <row r="35" spans="2:15">
      <c r="B35" s="12"/>
    </row>
    <row r="37" spans="2:15">
      <c r="B37" s="42" t="s">
        <v>30</v>
      </c>
      <c r="C37" s="43"/>
      <c r="D37" s="43"/>
      <c r="E37" s="43"/>
      <c r="F37" s="43"/>
      <c r="G37" s="43"/>
      <c r="H37" s="44"/>
      <c r="J37" s="42" t="s">
        <v>31</v>
      </c>
      <c r="K37" s="43"/>
      <c r="L37" s="43"/>
      <c r="M37" s="43"/>
      <c r="N37" s="43"/>
      <c r="O37" s="44"/>
    </row>
    <row r="38" spans="2:15">
      <c r="B38" s="20" t="s">
        <v>21</v>
      </c>
      <c r="C38" s="21" t="s">
        <v>19</v>
      </c>
      <c r="D38" s="21" t="s">
        <v>20</v>
      </c>
      <c r="E38" s="21" t="s">
        <v>22</v>
      </c>
      <c r="F38" s="21" t="s">
        <v>25</v>
      </c>
      <c r="G38" s="21" t="s">
        <v>26</v>
      </c>
      <c r="H38" s="22" t="s">
        <v>27</v>
      </c>
      <c r="J38" s="20" t="s">
        <v>19</v>
      </c>
      <c r="K38" s="21" t="s">
        <v>20</v>
      </c>
      <c r="L38" s="21" t="s">
        <v>22</v>
      </c>
      <c r="M38" s="21" t="s">
        <v>25</v>
      </c>
      <c r="N38" s="21" t="s">
        <v>26</v>
      </c>
      <c r="O38" s="22" t="s">
        <v>27</v>
      </c>
    </row>
    <row r="39" spans="2:15">
      <c r="B39" s="23">
        <v>1E-4</v>
      </c>
      <c r="C39" s="4">
        <v>561</v>
      </c>
      <c r="D39" s="4">
        <v>514</v>
      </c>
      <c r="E39" s="26">
        <f>AVERAGE(C39:D39)</f>
        <v>537.5</v>
      </c>
      <c r="F39" s="26">
        <f>STDEV(C39:D39)</f>
        <v>33.234018715767732</v>
      </c>
      <c r="G39" s="27">
        <f>F39/E39*100</f>
        <v>6.1830732494451599</v>
      </c>
      <c r="H39" s="28">
        <f>E39/$E$33</f>
        <v>2.3268398268398269</v>
      </c>
      <c r="J39" s="6">
        <v>468</v>
      </c>
      <c r="K39" s="7">
        <v>404</v>
      </c>
      <c r="L39" s="13">
        <f>AVERAGE(J39:K39)</f>
        <v>436</v>
      </c>
      <c r="M39" s="13">
        <f>STDEV(J39:K39)</f>
        <v>45.254833995939045</v>
      </c>
      <c r="N39" s="14">
        <f>M39/L39*100</f>
        <v>10.379549081637396</v>
      </c>
      <c r="O39" s="15">
        <f>L39/$E$33</f>
        <v>1.8874458874458875</v>
      </c>
    </row>
    <row r="40" spans="2:15">
      <c r="B40" s="24">
        <f>B39/3.16</f>
        <v>3.1645569620253167E-5</v>
      </c>
      <c r="C40" s="7">
        <v>311</v>
      </c>
      <c r="D40" s="7">
        <v>623</v>
      </c>
      <c r="E40" s="13">
        <f t="shared" ref="E40:E46" si="15">AVERAGE(C40:D40)</f>
        <v>467</v>
      </c>
      <c r="F40" s="13">
        <f t="shared" ref="F40:F46" si="16">STDEV(C40:D40)</f>
        <v>220.61731573020282</v>
      </c>
      <c r="G40" s="14">
        <f t="shared" ref="G40:G45" si="17">F40/E40*100</f>
        <v>47.241395231306818</v>
      </c>
      <c r="H40" s="15">
        <f t="shared" ref="H40:H46" si="18">E40/$E$33</f>
        <v>2.0216450216450217</v>
      </c>
      <c r="J40" s="6">
        <v>395</v>
      </c>
      <c r="K40" s="7">
        <v>339</v>
      </c>
      <c r="L40" s="13">
        <f t="shared" ref="L40:L46" si="19">AVERAGE(J40:K40)</f>
        <v>367</v>
      </c>
      <c r="M40" s="13">
        <f t="shared" ref="M40:M46" si="20">STDEV(J40:K40)</f>
        <v>39.597979746446661</v>
      </c>
      <c r="N40" s="14">
        <f t="shared" ref="N40:N46" si="21">M40/L40*100</f>
        <v>10.789640257887374</v>
      </c>
      <c r="O40" s="15">
        <f t="shared" ref="O40:O46" si="22">L40/$E$33</f>
        <v>1.5887445887445888</v>
      </c>
    </row>
    <row r="41" spans="2:15">
      <c r="B41" s="24">
        <f t="shared" ref="B41:B46" si="23">B40/3.16</f>
        <v>1.00144207659029E-5</v>
      </c>
      <c r="C41" s="7">
        <v>214</v>
      </c>
      <c r="D41" s="7">
        <v>201</v>
      </c>
      <c r="E41" s="13">
        <f t="shared" si="15"/>
        <v>207.5</v>
      </c>
      <c r="F41" s="13">
        <f t="shared" si="16"/>
        <v>9.1923881554251174</v>
      </c>
      <c r="G41" s="14">
        <f t="shared" si="17"/>
        <v>4.4300665809277673</v>
      </c>
      <c r="H41" s="15">
        <f t="shared" si="18"/>
        <v>0.89826839826839822</v>
      </c>
      <c r="J41" s="6">
        <v>207</v>
      </c>
      <c r="K41" s="7">
        <v>254</v>
      </c>
      <c r="L41" s="13">
        <f t="shared" si="19"/>
        <v>230.5</v>
      </c>
      <c r="M41" s="13">
        <f t="shared" si="20"/>
        <v>33.234018715767732</v>
      </c>
      <c r="N41" s="14">
        <f t="shared" si="21"/>
        <v>14.41822937777342</v>
      </c>
      <c r="O41" s="15">
        <f t="shared" si="22"/>
        <v>0.99783549783549785</v>
      </c>
    </row>
    <row r="42" spans="2:15">
      <c r="B42" s="24">
        <f t="shared" si="23"/>
        <v>3.1691204955388923E-6</v>
      </c>
      <c r="C42" s="7">
        <v>354</v>
      </c>
      <c r="D42" s="7">
        <v>267</v>
      </c>
      <c r="E42" s="13">
        <f t="shared" si="15"/>
        <v>310.5</v>
      </c>
      <c r="F42" s="13">
        <f t="shared" si="16"/>
        <v>61.518289963229634</v>
      </c>
      <c r="G42" s="14">
        <f t="shared" si="17"/>
        <v>19.812653772376692</v>
      </c>
      <c r="H42" s="15">
        <f t="shared" si="18"/>
        <v>1.3441558441558441</v>
      </c>
      <c r="J42" s="6">
        <v>277</v>
      </c>
      <c r="K42" s="7">
        <v>312</v>
      </c>
      <c r="L42" s="13">
        <f t="shared" si="19"/>
        <v>294.5</v>
      </c>
      <c r="M42" s="13">
        <f t="shared" si="20"/>
        <v>24.748737341529164</v>
      </c>
      <c r="N42" s="14">
        <f t="shared" si="21"/>
        <v>8.4036459563766268</v>
      </c>
      <c r="O42" s="15">
        <f t="shared" si="22"/>
        <v>1.274891774891775</v>
      </c>
    </row>
    <row r="43" spans="2:15">
      <c r="B43" s="24">
        <f t="shared" si="23"/>
        <v>1.0028862327654721E-6</v>
      </c>
      <c r="C43" s="7">
        <v>334</v>
      </c>
      <c r="D43" s="7">
        <v>287</v>
      </c>
      <c r="E43" s="13">
        <f t="shared" si="15"/>
        <v>310.5</v>
      </c>
      <c r="F43" s="13">
        <f t="shared" si="16"/>
        <v>33.234018715767732</v>
      </c>
      <c r="G43" s="14">
        <f t="shared" si="17"/>
        <v>10.703387670134536</v>
      </c>
      <c r="H43" s="15">
        <f t="shared" si="18"/>
        <v>1.3441558441558441</v>
      </c>
      <c r="J43" s="6">
        <v>311</v>
      </c>
      <c r="K43" s="7">
        <v>231</v>
      </c>
      <c r="L43" s="13">
        <f t="shared" si="19"/>
        <v>271</v>
      </c>
      <c r="M43" s="13">
        <f t="shared" si="20"/>
        <v>56.568542494923804</v>
      </c>
      <c r="N43" s="14">
        <f t="shared" si="21"/>
        <v>20.874000920636089</v>
      </c>
      <c r="O43" s="15">
        <f t="shared" si="22"/>
        <v>1.1731601731601731</v>
      </c>
    </row>
    <row r="44" spans="2:15">
      <c r="B44" s="24">
        <f t="shared" si="23"/>
        <v>3.1736906100173168E-7</v>
      </c>
      <c r="C44" s="7">
        <v>279</v>
      </c>
      <c r="D44" s="7">
        <v>187</v>
      </c>
      <c r="E44" s="13">
        <f t="shared" si="15"/>
        <v>233</v>
      </c>
      <c r="F44" s="13">
        <f t="shared" si="16"/>
        <v>65.053823869162372</v>
      </c>
      <c r="G44" s="14">
        <f t="shared" si="17"/>
        <v>27.920096081185569</v>
      </c>
      <c r="H44" s="15">
        <f t="shared" si="18"/>
        <v>1.0086580086580086</v>
      </c>
      <c r="J44" s="6">
        <v>233</v>
      </c>
      <c r="K44" s="7">
        <v>215</v>
      </c>
      <c r="L44" s="13">
        <f t="shared" si="19"/>
        <v>224</v>
      </c>
      <c r="M44" s="13">
        <f t="shared" si="20"/>
        <v>12.727922061357855</v>
      </c>
      <c r="N44" s="14">
        <f t="shared" si="21"/>
        <v>5.6821080631061855</v>
      </c>
      <c r="O44" s="15">
        <f t="shared" si="22"/>
        <v>0.96969696969696972</v>
      </c>
    </row>
    <row r="45" spans="2:15">
      <c r="B45" s="24">
        <f t="shared" si="23"/>
        <v>1.0043324715244673E-7</v>
      </c>
      <c r="C45" s="7">
        <v>278</v>
      </c>
      <c r="D45" s="7">
        <v>183</v>
      </c>
      <c r="E45" s="13">
        <f t="shared" si="15"/>
        <v>230.5</v>
      </c>
      <c r="F45" s="13">
        <f t="shared" si="16"/>
        <v>67.175144212722017</v>
      </c>
      <c r="G45" s="14">
        <f t="shared" si="17"/>
        <v>29.143229593371807</v>
      </c>
      <c r="H45" s="15">
        <f t="shared" si="18"/>
        <v>0.99783549783549785</v>
      </c>
      <c r="J45" s="6">
        <v>197</v>
      </c>
      <c r="K45" s="7">
        <v>342</v>
      </c>
      <c r="L45" s="13">
        <f t="shared" si="19"/>
        <v>269.5</v>
      </c>
      <c r="M45" s="13">
        <f t="shared" si="20"/>
        <v>102.53048327204939</v>
      </c>
      <c r="N45" s="14">
        <f t="shared" si="21"/>
        <v>38.044706223394954</v>
      </c>
      <c r="O45" s="15">
        <f t="shared" si="22"/>
        <v>1.1666666666666667</v>
      </c>
    </row>
    <row r="46" spans="2:15">
      <c r="B46" s="25">
        <f t="shared" si="23"/>
        <v>3.1782673149508461E-8</v>
      </c>
      <c r="C46" s="10">
        <v>385</v>
      </c>
      <c r="D46" s="10">
        <v>284</v>
      </c>
      <c r="E46" s="16">
        <f t="shared" si="15"/>
        <v>334.5</v>
      </c>
      <c r="F46" s="16">
        <f t="shared" si="16"/>
        <v>71.417784899841294</v>
      </c>
      <c r="G46" s="17">
        <f>F46/E46*100</f>
        <v>21.350608340759731</v>
      </c>
      <c r="H46" s="18">
        <f t="shared" si="18"/>
        <v>1.448051948051948</v>
      </c>
      <c r="J46" s="29">
        <v>268</v>
      </c>
      <c r="K46" s="10">
        <v>396</v>
      </c>
      <c r="L46" s="16">
        <f t="shared" si="19"/>
        <v>332</v>
      </c>
      <c r="M46" s="16">
        <f t="shared" si="20"/>
        <v>90.509667991878089</v>
      </c>
      <c r="N46" s="17">
        <f t="shared" si="21"/>
        <v>27.261948190324723</v>
      </c>
      <c r="O46" s="18">
        <f t="shared" si="22"/>
        <v>1.4372294372294372</v>
      </c>
    </row>
  </sheetData>
  <mergeCells count="4">
    <mergeCell ref="B23:H23"/>
    <mergeCell ref="J23:O23"/>
    <mergeCell ref="B37:H37"/>
    <mergeCell ref="J37:O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P46"/>
  <sheetViews>
    <sheetView topLeftCell="A7" workbookViewId="0">
      <selection activeCell="F47" sqref="F47"/>
    </sheetView>
  </sheetViews>
  <sheetFormatPr defaultRowHeight="15"/>
  <sheetData>
    <row r="3" spans="1:13">
      <c r="A3" s="31" t="s">
        <v>0</v>
      </c>
      <c r="B3" s="30"/>
      <c r="C3" s="30"/>
      <c r="D3" s="31" t="s">
        <v>1</v>
      </c>
      <c r="E3" s="30"/>
      <c r="F3" s="30"/>
      <c r="G3" s="30"/>
      <c r="H3" s="30"/>
      <c r="I3" s="30"/>
      <c r="J3" s="30"/>
      <c r="K3" s="31" t="s">
        <v>32</v>
      </c>
      <c r="L3" s="30"/>
      <c r="M3" s="30"/>
    </row>
    <row r="4" spans="1:13">
      <c r="A4" s="31" t="s">
        <v>3</v>
      </c>
      <c r="B4" s="30"/>
      <c r="C4" s="30"/>
      <c r="D4" s="30"/>
      <c r="E4" s="30"/>
      <c r="F4" s="30"/>
      <c r="G4" s="30"/>
      <c r="H4" s="30"/>
      <c r="I4" s="31" t="s">
        <v>4</v>
      </c>
      <c r="J4" s="30"/>
      <c r="K4" s="31" t="s">
        <v>33</v>
      </c>
      <c r="L4" s="30"/>
      <c r="M4" s="30"/>
    </row>
    <row r="5" spans="1:13">
      <c r="A5" s="3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12" spans="1:13">
      <c r="A12" s="30"/>
      <c r="B12" s="30" t="s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>
      <c r="A13" s="30"/>
      <c r="B13" s="32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  <c r="J13" s="32">
        <v>9</v>
      </c>
      <c r="K13" s="32">
        <v>10</v>
      </c>
      <c r="L13" s="32">
        <v>11</v>
      </c>
      <c r="M13" s="32">
        <v>12</v>
      </c>
    </row>
    <row r="14" spans="1:13">
      <c r="A14" s="32" t="s">
        <v>11</v>
      </c>
      <c r="B14" s="33">
        <v>1109</v>
      </c>
      <c r="C14" s="34">
        <v>1222</v>
      </c>
      <c r="D14" s="34">
        <v>1298</v>
      </c>
      <c r="E14" s="34">
        <v>1323</v>
      </c>
      <c r="F14" s="34">
        <v>991</v>
      </c>
      <c r="G14" s="34">
        <v>1031</v>
      </c>
      <c r="H14" s="34">
        <v>939</v>
      </c>
      <c r="I14" s="34">
        <v>1123</v>
      </c>
      <c r="J14" s="34">
        <v>514</v>
      </c>
      <c r="K14" s="34">
        <v>481</v>
      </c>
      <c r="L14" s="34">
        <v>457</v>
      </c>
      <c r="M14" s="35"/>
    </row>
    <row r="15" spans="1:13">
      <c r="A15" s="32" t="s">
        <v>12</v>
      </c>
      <c r="B15" s="36">
        <v>758</v>
      </c>
      <c r="C15" s="37">
        <v>798</v>
      </c>
      <c r="D15" s="37">
        <v>920</v>
      </c>
      <c r="E15" s="37">
        <v>964</v>
      </c>
      <c r="F15" s="37">
        <v>834</v>
      </c>
      <c r="G15" s="37">
        <v>1017</v>
      </c>
      <c r="H15" s="37">
        <v>827</v>
      </c>
      <c r="I15" s="37">
        <v>760</v>
      </c>
      <c r="J15" s="37">
        <v>644</v>
      </c>
      <c r="K15" s="37">
        <v>567</v>
      </c>
      <c r="L15" s="37">
        <v>505</v>
      </c>
      <c r="M15" s="38"/>
    </row>
    <row r="16" spans="1:13">
      <c r="A16" s="32" t="s">
        <v>13</v>
      </c>
      <c r="B16" s="36">
        <v>598</v>
      </c>
      <c r="C16" s="37">
        <v>760</v>
      </c>
      <c r="D16" s="37">
        <v>640</v>
      </c>
      <c r="E16" s="37">
        <v>693</v>
      </c>
      <c r="F16" s="37">
        <v>610</v>
      </c>
      <c r="G16" s="37">
        <v>564</v>
      </c>
      <c r="H16" s="37">
        <v>514</v>
      </c>
      <c r="I16" s="37">
        <v>568</v>
      </c>
      <c r="J16" s="37"/>
      <c r="K16" s="37"/>
      <c r="L16" s="37"/>
      <c r="M16" s="38"/>
    </row>
    <row r="17" spans="1:16">
      <c r="A17" s="32" t="s">
        <v>14</v>
      </c>
      <c r="B17" s="36">
        <v>1015</v>
      </c>
      <c r="C17" s="37">
        <v>1155</v>
      </c>
      <c r="D17" s="37">
        <v>727</v>
      </c>
      <c r="E17" s="37">
        <v>625</v>
      </c>
      <c r="F17" s="37">
        <v>1038</v>
      </c>
      <c r="G17" s="37">
        <v>763</v>
      </c>
      <c r="H17" s="37">
        <v>788</v>
      </c>
      <c r="I17" s="37">
        <v>915</v>
      </c>
      <c r="J17" s="37"/>
      <c r="K17" s="37"/>
      <c r="L17" s="37"/>
      <c r="M17" s="38"/>
    </row>
    <row r="18" spans="1:16">
      <c r="A18" s="32" t="s">
        <v>15</v>
      </c>
      <c r="B18" s="36">
        <v>694</v>
      </c>
      <c r="C18" s="37">
        <v>606</v>
      </c>
      <c r="D18" s="37">
        <v>615</v>
      </c>
      <c r="E18" s="37">
        <v>903</v>
      </c>
      <c r="F18" s="37">
        <v>910</v>
      </c>
      <c r="G18" s="37">
        <v>849</v>
      </c>
      <c r="H18" s="37">
        <v>6173</v>
      </c>
      <c r="I18" s="37">
        <v>679</v>
      </c>
      <c r="J18" s="37"/>
      <c r="K18" s="37"/>
      <c r="L18" s="37"/>
      <c r="M18" s="38"/>
    </row>
    <row r="19" spans="1:16">
      <c r="A19" s="32" t="s">
        <v>16</v>
      </c>
      <c r="B19" s="36">
        <v>684</v>
      </c>
      <c r="C19" s="37">
        <v>679</v>
      </c>
      <c r="D19" s="37">
        <v>677</v>
      </c>
      <c r="E19" s="37">
        <v>562</v>
      </c>
      <c r="F19" s="37">
        <v>658</v>
      </c>
      <c r="G19" s="37">
        <v>666</v>
      </c>
      <c r="H19" s="37">
        <v>603</v>
      </c>
      <c r="I19" s="37">
        <v>614</v>
      </c>
      <c r="J19" s="37"/>
      <c r="K19" s="37"/>
      <c r="L19" s="37"/>
      <c r="M19" s="38"/>
    </row>
    <row r="20" spans="1:16">
      <c r="A20" s="32" t="s">
        <v>17</v>
      </c>
      <c r="B20" s="36">
        <v>968</v>
      </c>
      <c r="C20" s="37">
        <v>640</v>
      </c>
      <c r="D20" s="37">
        <v>673</v>
      </c>
      <c r="E20" s="37">
        <v>821</v>
      </c>
      <c r="F20" s="37">
        <v>693</v>
      </c>
      <c r="G20" s="37">
        <v>534</v>
      </c>
      <c r="H20" s="37">
        <v>621</v>
      </c>
      <c r="I20" s="37">
        <v>1022</v>
      </c>
      <c r="J20" s="37"/>
      <c r="K20" s="37"/>
      <c r="L20" s="37"/>
      <c r="M20" s="38"/>
    </row>
    <row r="21" spans="1:16">
      <c r="A21" s="32" t="s">
        <v>18</v>
      </c>
      <c r="B21" s="39">
        <v>683</v>
      </c>
      <c r="C21" s="40">
        <v>822</v>
      </c>
      <c r="D21" s="40">
        <v>773</v>
      </c>
      <c r="E21" s="40">
        <v>576</v>
      </c>
      <c r="F21" s="40">
        <v>1149</v>
      </c>
      <c r="G21" s="40">
        <v>794</v>
      </c>
      <c r="H21" s="40">
        <v>776</v>
      </c>
      <c r="I21" s="40">
        <v>728</v>
      </c>
      <c r="J21" s="40"/>
      <c r="K21" s="40"/>
      <c r="L21" s="40"/>
      <c r="M21" s="41"/>
    </row>
    <row r="23" spans="1:16" s="30" customFormat="1">
      <c r="B23" s="42" t="s">
        <v>28</v>
      </c>
      <c r="C23" s="43"/>
      <c r="D23" s="43"/>
      <c r="E23" s="43"/>
      <c r="F23" s="43"/>
      <c r="G23" s="43"/>
      <c r="H23" s="44"/>
      <c r="J23" s="42" t="s">
        <v>29</v>
      </c>
      <c r="K23" s="43"/>
      <c r="L23" s="43"/>
      <c r="M23" s="43"/>
      <c r="N23" s="43"/>
      <c r="O23" s="44"/>
      <c r="P23" s="19"/>
    </row>
    <row r="24" spans="1:16" s="30" customFormat="1">
      <c r="B24" s="20" t="s">
        <v>21</v>
      </c>
      <c r="C24" s="21" t="s">
        <v>19</v>
      </c>
      <c r="D24" s="21" t="s">
        <v>20</v>
      </c>
      <c r="E24" s="21" t="s">
        <v>22</v>
      </c>
      <c r="F24" s="21" t="s">
        <v>25</v>
      </c>
      <c r="G24" s="21" t="s">
        <v>26</v>
      </c>
      <c r="H24" s="22" t="s">
        <v>27</v>
      </c>
      <c r="J24" s="20" t="s">
        <v>19</v>
      </c>
      <c r="K24" s="21" t="s">
        <v>20</v>
      </c>
      <c r="L24" s="21" t="s">
        <v>22</v>
      </c>
      <c r="M24" s="21" t="s">
        <v>25</v>
      </c>
      <c r="N24" s="21" t="s">
        <v>26</v>
      </c>
      <c r="O24" s="22" t="s">
        <v>27</v>
      </c>
    </row>
    <row r="25" spans="1:16" s="30" customFormat="1">
      <c r="B25" s="23">
        <v>1E-4</v>
      </c>
      <c r="C25" s="37">
        <v>1109</v>
      </c>
      <c r="D25" s="37">
        <v>1222</v>
      </c>
      <c r="E25" s="13">
        <f>AVERAGE(C25:D25)</f>
        <v>1165.5</v>
      </c>
      <c r="F25" s="13">
        <f>STDEV(C25:D25)</f>
        <v>79.903066274079876</v>
      </c>
      <c r="G25" s="14">
        <f>F25/E25*100</f>
        <v>6.8556899420059949</v>
      </c>
      <c r="H25" s="15">
        <f>E25/$E$33</f>
        <v>2.3427135678391959</v>
      </c>
      <c r="J25" s="36">
        <v>1298</v>
      </c>
      <c r="K25" s="37">
        <v>1323</v>
      </c>
      <c r="L25" s="13">
        <f>AVERAGE(J25:K25)</f>
        <v>1310.5</v>
      </c>
      <c r="M25" s="13">
        <f>STDEV(J25:K25)</f>
        <v>17.677669529663689</v>
      </c>
      <c r="N25" s="14">
        <f>M25/L25*100</f>
        <v>1.3489255650258443</v>
      </c>
      <c r="O25" s="15">
        <f>L25/$E$33</f>
        <v>2.6341708542713569</v>
      </c>
    </row>
    <row r="26" spans="1:16" s="30" customFormat="1">
      <c r="B26" s="24">
        <f>B25/3.16</f>
        <v>3.1645569620253167E-5</v>
      </c>
      <c r="C26" s="37">
        <v>758</v>
      </c>
      <c r="D26" s="37">
        <v>798</v>
      </c>
      <c r="E26" s="13">
        <f t="shared" ref="E26:E34" si="0">AVERAGE(C26:D26)</f>
        <v>778</v>
      </c>
      <c r="F26" s="13">
        <f t="shared" ref="F26:F34" si="1">STDEV(C26:D26)</f>
        <v>28.284271247461902</v>
      </c>
      <c r="G26" s="14">
        <f t="shared" ref="G26:G31" si="2">F26/E26*100</f>
        <v>3.6355104431184961</v>
      </c>
      <c r="H26" s="15">
        <f t="shared" ref="H26:H34" si="3">E26/$E$33</f>
        <v>1.563819095477387</v>
      </c>
      <c r="J26" s="36">
        <v>920</v>
      </c>
      <c r="K26" s="37">
        <v>964</v>
      </c>
      <c r="L26" s="13">
        <f t="shared" ref="L26:L32" si="4">AVERAGE(J26:K26)</f>
        <v>942</v>
      </c>
      <c r="M26" s="13">
        <f t="shared" ref="M26:M32" si="5">STDEV(J26:K26)</f>
        <v>31.11269837220809</v>
      </c>
      <c r="N26" s="14">
        <f t="shared" ref="N26:N32" si="6">M26/L26*100</f>
        <v>3.3028342221027698</v>
      </c>
      <c r="O26" s="15">
        <f t="shared" ref="O26:O32" si="7">L26/$E$33</f>
        <v>1.8934673366834172</v>
      </c>
    </row>
    <row r="27" spans="1:16" s="30" customFormat="1">
      <c r="B27" s="24">
        <f t="shared" ref="B27:B32" si="8">B26/3.16</f>
        <v>1.00144207659029E-5</v>
      </c>
      <c r="C27" s="37">
        <v>598</v>
      </c>
      <c r="D27" s="37">
        <v>760</v>
      </c>
      <c r="E27" s="13">
        <f t="shared" si="0"/>
        <v>679</v>
      </c>
      <c r="F27" s="13">
        <f t="shared" si="1"/>
        <v>114.5512985522207</v>
      </c>
      <c r="G27" s="14">
        <f t="shared" si="2"/>
        <v>16.870588888397748</v>
      </c>
      <c r="H27" s="15">
        <f t="shared" si="3"/>
        <v>1.3648241206030152</v>
      </c>
      <c r="J27" s="36">
        <v>640</v>
      </c>
      <c r="K27" s="37">
        <v>693</v>
      </c>
      <c r="L27" s="13">
        <f t="shared" si="4"/>
        <v>666.5</v>
      </c>
      <c r="M27" s="13">
        <f t="shared" si="5"/>
        <v>37.476659402887016</v>
      </c>
      <c r="N27" s="14">
        <f t="shared" si="6"/>
        <v>5.6229046365922004</v>
      </c>
      <c r="O27" s="15">
        <f t="shared" si="7"/>
        <v>1.3396984924623117</v>
      </c>
    </row>
    <row r="28" spans="1:16" s="30" customFormat="1">
      <c r="B28" s="24">
        <f t="shared" si="8"/>
        <v>3.1691204955388923E-6</v>
      </c>
      <c r="C28" s="37">
        <v>1015</v>
      </c>
      <c r="D28" s="37">
        <v>1155</v>
      </c>
      <c r="E28" s="13">
        <f t="shared" si="0"/>
        <v>1085</v>
      </c>
      <c r="F28" s="13">
        <f t="shared" si="1"/>
        <v>98.994949366116657</v>
      </c>
      <c r="G28" s="14">
        <f t="shared" si="2"/>
        <v>9.1239584669231952</v>
      </c>
      <c r="H28" s="15">
        <f t="shared" si="3"/>
        <v>2.1809045226130652</v>
      </c>
      <c r="J28" s="36">
        <v>727</v>
      </c>
      <c r="K28" s="37">
        <v>625</v>
      </c>
      <c r="L28" s="13">
        <f t="shared" si="4"/>
        <v>676</v>
      </c>
      <c r="M28" s="13">
        <f t="shared" si="5"/>
        <v>72.124891681027847</v>
      </c>
      <c r="N28" s="14">
        <f t="shared" si="6"/>
        <v>10.669362674708262</v>
      </c>
      <c r="O28" s="15">
        <f t="shared" si="7"/>
        <v>1.3587939698492462</v>
      </c>
    </row>
    <row r="29" spans="1:16" s="30" customFormat="1">
      <c r="B29" s="24">
        <f t="shared" si="8"/>
        <v>1.0028862327654721E-6</v>
      </c>
      <c r="C29" s="37">
        <v>694</v>
      </c>
      <c r="D29" s="37">
        <v>606</v>
      </c>
      <c r="E29" s="13">
        <f t="shared" si="0"/>
        <v>650</v>
      </c>
      <c r="F29" s="13">
        <f t="shared" si="1"/>
        <v>62.22539674441618</v>
      </c>
      <c r="G29" s="14">
        <f t="shared" si="2"/>
        <v>9.5731379606794125</v>
      </c>
      <c r="H29" s="15">
        <f t="shared" si="3"/>
        <v>1.306532663316583</v>
      </c>
      <c r="J29" s="36">
        <v>615</v>
      </c>
      <c r="K29" s="37">
        <v>903</v>
      </c>
      <c r="L29" s="13">
        <f t="shared" si="4"/>
        <v>759</v>
      </c>
      <c r="M29" s="13">
        <f t="shared" si="5"/>
        <v>203.64675298172568</v>
      </c>
      <c r="N29" s="14">
        <f t="shared" si="6"/>
        <v>26.830929246604175</v>
      </c>
      <c r="O29" s="15">
        <f t="shared" si="7"/>
        <v>1.5256281407035175</v>
      </c>
    </row>
    <row r="30" spans="1:16" s="30" customFormat="1">
      <c r="B30" s="24">
        <f t="shared" si="8"/>
        <v>3.1736906100173168E-7</v>
      </c>
      <c r="C30" s="37">
        <v>684</v>
      </c>
      <c r="D30" s="37">
        <v>679</v>
      </c>
      <c r="E30" s="13">
        <f t="shared" si="0"/>
        <v>681.5</v>
      </c>
      <c r="F30" s="13">
        <f t="shared" si="1"/>
        <v>3.5355339059327378</v>
      </c>
      <c r="G30" s="14">
        <f t="shared" si="2"/>
        <v>0.51878707350443698</v>
      </c>
      <c r="H30" s="15">
        <f t="shared" si="3"/>
        <v>1.3698492462311558</v>
      </c>
      <c r="J30" s="36">
        <v>677</v>
      </c>
      <c r="K30" s="37">
        <v>562</v>
      </c>
      <c r="L30" s="13">
        <f t="shared" si="4"/>
        <v>619.5</v>
      </c>
      <c r="M30" s="13">
        <f t="shared" si="5"/>
        <v>81.317279836452968</v>
      </c>
      <c r="N30" s="14">
        <f t="shared" si="6"/>
        <v>13.126276002655846</v>
      </c>
      <c r="O30" s="15">
        <f t="shared" si="7"/>
        <v>1.2452261306532664</v>
      </c>
    </row>
    <row r="31" spans="1:16" s="30" customFormat="1">
      <c r="B31" s="24">
        <f t="shared" si="8"/>
        <v>1.0043324715244673E-7</v>
      </c>
      <c r="C31" s="37">
        <v>968</v>
      </c>
      <c r="D31" s="37">
        <v>640</v>
      </c>
      <c r="E31" s="13">
        <f t="shared" si="0"/>
        <v>804</v>
      </c>
      <c r="F31" s="13">
        <f t="shared" si="1"/>
        <v>231.93102422918759</v>
      </c>
      <c r="G31" s="14">
        <f t="shared" si="2"/>
        <v>28.847142317063135</v>
      </c>
      <c r="H31" s="15">
        <f t="shared" si="3"/>
        <v>1.6160804020100503</v>
      </c>
      <c r="J31" s="36">
        <v>673</v>
      </c>
      <c r="K31" s="37">
        <v>821</v>
      </c>
      <c r="L31" s="13">
        <f t="shared" si="4"/>
        <v>747</v>
      </c>
      <c r="M31" s="13">
        <f t="shared" si="5"/>
        <v>104.65180361560904</v>
      </c>
      <c r="N31" s="14">
        <f t="shared" si="6"/>
        <v>14.009612264472429</v>
      </c>
      <c r="O31" s="15">
        <f t="shared" si="7"/>
        <v>1.5015075376884421</v>
      </c>
    </row>
    <row r="32" spans="1:16" s="30" customFormat="1">
      <c r="B32" s="24">
        <f t="shared" si="8"/>
        <v>3.1782673149508461E-8</v>
      </c>
      <c r="C32" s="37">
        <v>683</v>
      </c>
      <c r="D32" s="37">
        <v>822</v>
      </c>
      <c r="E32" s="13">
        <f t="shared" si="0"/>
        <v>752.5</v>
      </c>
      <c r="F32" s="13">
        <f t="shared" si="1"/>
        <v>98.287842584930104</v>
      </c>
      <c r="G32" s="14">
        <f>F32/E32*100</f>
        <v>13.061507320256494</v>
      </c>
      <c r="H32" s="15">
        <f t="shared" si="3"/>
        <v>1.5125628140703518</v>
      </c>
      <c r="J32" s="29">
        <v>773</v>
      </c>
      <c r="K32" s="40">
        <v>576</v>
      </c>
      <c r="L32" s="16">
        <f t="shared" si="4"/>
        <v>674.5</v>
      </c>
      <c r="M32" s="16">
        <f t="shared" si="5"/>
        <v>139.30003589374985</v>
      </c>
      <c r="N32" s="17">
        <f t="shared" si="6"/>
        <v>20.652340384544086</v>
      </c>
      <c r="O32" s="18">
        <f t="shared" si="7"/>
        <v>1.3557788944723619</v>
      </c>
    </row>
    <row r="33" spans="2:15" s="30" customFormat="1">
      <c r="B33" s="24" t="s">
        <v>23</v>
      </c>
      <c r="C33" s="37">
        <v>514</v>
      </c>
      <c r="D33" s="37">
        <v>481</v>
      </c>
      <c r="E33" s="13">
        <f t="shared" si="0"/>
        <v>497.5</v>
      </c>
      <c r="F33" s="13">
        <f t="shared" si="1"/>
        <v>23.334523779156068</v>
      </c>
      <c r="G33" s="14">
        <f t="shared" ref="G33:G34" si="9">F33/E33*100</f>
        <v>4.6903565385238331</v>
      </c>
      <c r="H33" s="15">
        <f t="shared" si="3"/>
        <v>1</v>
      </c>
    </row>
    <row r="34" spans="2:15" s="30" customFormat="1">
      <c r="B34" s="25" t="s">
        <v>24</v>
      </c>
      <c r="C34" s="40">
        <v>567</v>
      </c>
      <c r="D34" s="40">
        <v>505</v>
      </c>
      <c r="E34" s="16">
        <f t="shared" si="0"/>
        <v>536</v>
      </c>
      <c r="F34" s="16">
        <f t="shared" si="1"/>
        <v>43.840620433565945</v>
      </c>
      <c r="G34" s="17">
        <f t="shared" si="9"/>
        <v>8.1792202301428993</v>
      </c>
      <c r="H34" s="18">
        <f t="shared" si="3"/>
        <v>1.0773869346733669</v>
      </c>
    </row>
    <row r="35" spans="2:15" s="30" customFormat="1">
      <c r="B35" s="12"/>
    </row>
    <row r="36" spans="2:15" s="30" customFormat="1"/>
    <row r="37" spans="2:15" s="30" customFormat="1">
      <c r="B37" s="42" t="s">
        <v>30</v>
      </c>
      <c r="C37" s="43"/>
      <c r="D37" s="43"/>
      <c r="E37" s="43"/>
      <c r="F37" s="43"/>
      <c r="G37" s="43"/>
      <c r="H37" s="44"/>
      <c r="J37" s="42" t="s">
        <v>31</v>
      </c>
      <c r="K37" s="43"/>
      <c r="L37" s="43"/>
      <c r="M37" s="43"/>
      <c r="N37" s="43"/>
      <c r="O37" s="44"/>
    </row>
    <row r="38" spans="2:15" s="30" customFormat="1">
      <c r="B38" s="20" t="s">
        <v>21</v>
      </c>
      <c r="C38" s="21" t="s">
        <v>19</v>
      </c>
      <c r="D38" s="21" t="s">
        <v>20</v>
      </c>
      <c r="E38" s="21" t="s">
        <v>22</v>
      </c>
      <c r="F38" s="21" t="s">
        <v>25</v>
      </c>
      <c r="G38" s="21" t="s">
        <v>26</v>
      </c>
      <c r="H38" s="22" t="s">
        <v>27</v>
      </c>
      <c r="J38" s="20" t="s">
        <v>19</v>
      </c>
      <c r="K38" s="21" t="s">
        <v>20</v>
      </c>
      <c r="L38" s="21" t="s">
        <v>22</v>
      </c>
      <c r="M38" s="21" t="s">
        <v>25</v>
      </c>
      <c r="N38" s="21" t="s">
        <v>26</v>
      </c>
      <c r="O38" s="22" t="s">
        <v>27</v>
      </c>
    </row>
    <row r="39" spans="2:15" s="30" customFormat="1">
      <c r="B39" s="23">
        <v>1E-4</v>
      </c>
      <c r="C39" s="34">
        <v>991</v>
      </c>
      <c r="D39" s="34">
        <v>1031</v>
      </c>
      <c r="E39" s="26">
        <f>AVERAGE(C39:D39)</f>
        <v>1011</v>
      </c>
      <c r="F39" s="26">
        <f>STDEV(C39:D39)</f>
        <v>28.284271247461902</v>
      </c>
      <c r="G39" s="27">
        <f>F39/E39*100</f>
        <v>2.7976529423800103</v>
      </c>
      <c r="H39" s="28">
        <f>E39/$E$33</f>
        <v>2.0321608040201005</v>
      </c>
      <c r="J39" s="36">
        <v>939</v>
      </c>
      <c r="K39" s="37">
        <v>1123</v>
      </c>
      <c r="L39" s="13">
        <f>AVERAGE(J39:K39)</f>
        <v>1031</v>
      </c>
      <c r="M39" s="13">
        <f>STDEV(J39:K39)</f>
        <v>130.10764773832474</v>
      </c>
      <c r="N39" s="14">
        <f>M39/L39*100</f>
        <v>12.619558461525193</v>
      </c>
      <c r="O39" s="15">
        <f>L39/$E$33</f>
        <v>2.0723618090452263</v>
      </c>
    </row>
    <row r="40" spans="2:15" s="30" customFormat="1">
      <c r="B40" s="24">
        <f>B39/3.16</f>
        <v>3.1645569620253167E-5</v>
      </c>
      <c r="C40" s="37">
        <v>834</v>
      </c>
      <c r="D40" s="37">
        <v>1017</v>
      </c>
      <c r="E40" s="13">
        <f t="shared" ref="E40:E46" si="10">AVERAGE(C40:D40)</f>
        <v>925.5</v>
      </c>
      <c r="F40" s="13">
        <f t="shared" ref="F40:F46" si="11">STDEV(C40:D40)</f>
        <v>129.40054095713819</v>
      </c>
      <c r="G40" s="14">
        <f t="shared" ref="G40:G45" si="12">F40/E40*100</f>
        <v>13.98169000077128</v>
      </c>
      <c r="H40" s="15">
        <f t="shared" ref="H40:H46" si="13">E40/$E$33</f>
        <v>1.8603015075376885</v>
      </c>
      <c r="J40" s="36">
        <v>827</v>
      </c>
      <c r="K40" s="37">
        <v>760</v>
      </c>
      <c r="L40" s="13">
        <f t="shared" ref="L40:L46" si="14">AVERAGE(J40:K40)</f>
        <v>793.5</v>
      </c>
      <c r="M40" s="13">
        <f t="shared" ref="M40:M46" si="15">STDEV(J40:K40)</f>
        <v>47.376154339498683</v>
      </c>
      <c r="N40" s="14">
        <f t="shared" ref="N40:N46" si="16">M40/L40*100</f>
        <v>5.9705298474478488</v>
      </c>
      <c r="O40" s="15">
        <f t="shared" ref="O40:O46" si="17">L40/$E$33</f>
        <v>1.5949748743718593</v>
      </c>
    </row>
    <row r="41" spans="2:15" s="30" customFormat="1">
      <c r="B41" s="24">
        <f t="shared" ref="B41:B46" si="18">B40/3.16</f>
        <v>1.00144207659029E-5</v>
      </c>
      <c r="C41" s="37">
        <v>610</v>
      </c>
      <c r="D41" s="37">
        <v>564</v>
      </c>
      <c r="E41" s="13">
        <f t="shared" si="10"/>
        <v>587</v>
      </c>
      <c r="F41" s="13">
        <f t="shared" si="11"/>
        <v>32.526911934581186</v>
      </c>
      <c r="G41" s="14">
        <f t="shared" si="12"/>
        <v>5.5412115731824851</v>
      </c>
      <c r="H41" s="15">
        <f t="shared" si="13"/>
        <v>1.1798994974874373</v>
      </c>
      <c r="J41" s="36">
        <v>514</v>
      </c>
      <c r="K41" s="37">
        <v>568</v>
      </c>
      <c r="L41" s="13">
        <f t="shared" si="14"/>
        <v>541</v>
      </c>
      <c r="M41" s="13">
        <f t="shared" si="15"/>
        <v>38.183766184073569</v>
      </c>
      <c r="N41" s="14">
        <f t="shared" si="16"/>
        <v>7.0579974462243191</v>
      </c>
      <c r="O41" s="15">
        <f t="shared" si="17"/>
        <v>1.0874371859296483</v>
      </c>
    </row>
    <row r="42" spans="2:15" s="30" customFormat="1">
      <c r="B42" s="24">
        <f t="shared" si="18"/>
        <v>3.1691204955388923E-6</v>
      </c>
      <c r="C42" s="37">
        <v>1038</v>
      </c>
      <c r="D42" s="37">
        <v>763</v>
      </c>
      <c r="E42" s="13">
        <f t="shared" si="10"/>
        <v>900.5</v>
      </c>
      <c r="F42" s="13">
        <f t="shared" si="11"/>
        <v>194.45436482630058</v>
      </c>
      <c r="G42" s="14">
        <f t="shared" si="12"/>
        <v>21.594043845230495</v>
      </c>
      <c r="H42" s="15">
        <f t="shared" si="13"/>
        <v>1.8100502512562815</v>
      </c>
      <c r="J42" s="36">
        <v>788</v>
      </c>
      <c r="K42" s="37">
        <v>915</v>
      </c>
      <c r="L42" s="13">
        <f t="shared" si="14"/>
        <v>851.5</v>
      </c>
      <c r="M42" s="13">
        <f t="shared" si="15"/>
        <v>89.802561210691536</v>
      </c>
      <c r="N42" s="14">
        <f t="shared" si="16"/>
        <v>10.546395914350152</v>
      </c>
      <c r="O42" s="15">
        <f t="shared" si="17"/>
        <v>1.7115577889447235</v>
      </c>
    </row>
    <row r="43" spans="2:15" s="30" customFormat="1">
      <c r="B43" s="24">
        <f t="shared" si="18"/>
        <v>1.0028862327654721E-6</v>
      </c>
      <c r="C43" s="37">
        <v>910</v>
      </c>
      <c r="D43" s="37">
        <v>849</v>
      </c>
      <c r="E43" s="13">
        <f t="shared" si="10"/>
        <v>879.5</v>
      </c>
      <c r="F43" s="13">
        <f t="shared" si="11"/>
        <v>43.133513652379399</v>
      </c>
      <c r="G43" s="14">
        <f t="shared" si="12"/>
        <v>4.9043221890141444</v>
      </c>
      <c r="H43" s="15">
        <f t="shared" si="13"/>
        <v>1.7678391959798996</v>
      </c>
      <c r="J43" s="45">
        <v>6173</v>
      </c>
      <c r="K43" s="37">
        <v>679</v>
      </c>
      <c r="L43" s="37">
        <v>679</v>
      </c>
      <c r="M43" s="13"/>
      <c r="N43" s="14"/>
      <c r="O43" s="15">
        <f>L43/$E$33</f>
        <v>1.3648241206030152</v>
      </c>
    </row>
    <row r="44" spans="2:15" s="30" customFormat="1">
      <c r="B44" s="24">
        <f t="shared" si="18"/>
        <v>3.1736906100173168E-7</v>
      </c>
      <c r="C44" s="37">
        <v>658</v>
      </c>
      <c r="D44" s="37">
        <v>666</v>
      </c>
      <c r="E44" s="13">
        <f t="shared" si="10"/>
        <v>662</v>
      </c>
      <c r="F44" s="13">
        <f t="shared" si="11"/>
        <v>5.6568542494923806</v>
      </c>
      <c r="G44" s="14">
        <f t="shared" si="12"/>
        <v>0.85450970536138682</v>
      </c>
      <c r="H44" s="15">
        <f t="shared" si="13"/>
        <v>1.3306532663316584</v>
      </c>
      <c r="J44" s="36">
        <v>603</v>
      </c>
      <c r="K44" s="37">
        <v>614</v>
      </c>
      <c r="L44" s="13">
        <f t="shared" si="14"/>
        <v>608.5</v>
      </c>
      <c r="M44" s="13">
        <f t="shared" si="15"/>
        <v>7.7781745930520225</v>
      </c>
      <c r="N44" s="14">
        <f t="shared" si="16"/>
        <v>1.2782538361630276</v>
      </c>
      <c r="O44" s="15">
        <f t="shared" si="17"/>
        <v>1.2231155778894471</v>
      </c>
    </row>
    <row r="45" spans="2:15" s="30" customFormat="1">
      <c r="B45" s="24">
        <f t="shared" si="18"/>
        <v>1.0043324715244673E-7</v>
      </c>
      <c r="C45" s="37">
        <v>693</v>
      </c>
      <c r="D45" s="37">
        <v>534</v>
      </c>
      <c r="E45" s="13">
        <f t="shared" si="10"/>
        <v>613.5</v>
      </c>
      <c r="F45" s="13">
        <f t="shared" si="11"/>
        <v>112.42997820866105</v>
      </c>
      <c r="G45" s="14">
        <f t="shared" si="12"/>
        <v>18.32599481803766</v>
      </c>
      <c r="H45" s="15">
        <f t="shared" si="13"/>
        <v>1.2331658291457286</v>
      </c>
      <c r="J45" s="36">
        <v>621</v>
      </c>
      <c r="K45" s="46">
        <v>1022</v>
      </c>
      <c r="L45" s="13">
        <f t="shared" si="14"/>
        <v>821.5</v>
      </c>
      <c r="M45" s="13">
        <f t="shared" si="15"/>
        <v>283.54981925580557</v>
      </c>
      <c r="N45" s="14">
        <f t="shared" si="16"/>
        <v>34.516107030530193</v>
      </c>
      <c r="O45" s="15">
        <f t="shared" si="17"/>
        <v>1.6512562814070353</v>
      </c>
    </row>
    <row r="46" spans="2:15" s="30" customFormat="1">
      <c r="B46" s="25">
        <f t="shared" si="18"/>
        <v>3.1782673149508461E-8</v>
      </c>
      <c r="C46" s="40">
        <v>1149</v>
      </c>
      <c r="D46" s="40">
        <v>794</v>
      </c>
      <c r="E46" s="16">
        <f t="shared" si="10"/>
        <v>971.5</v>
      </c>
      <c r="F46" s="16">
        <f t="shared" si="11"/>
        <v>251.02290732122438</v>
      </c>
      <c r="G46" s="17">
        <f>F46/E46*100</f>
        <v>25.838693496780689</v>
      </c>
      <c r="H46" s="18">
        <f t="shared" si="13"/>
        <v>1.9527638190954775</v>
      </c>
      <c r="J46" s="29">
        <v>776</v>
      </c>
      <c r="K46" s="40">
        <v>728</v>
      </c>
      <c r="L46" s="16">
        <f t="shared" si="14"/>
        <v>752</v>
      </c>
      <c r="M46" s="16">
        <f t="shared" si="15"/>
        <v>33.941125496954278</v>
      </c>
      <c r="N46" s="17">
        <f t="shared" si="16"/>
        <v>4.5134475394886007</v>
      </c>
      <c r="O46" s="18">
        <f t="shared" si="17"/>
        <v>1.5115577889447236</v>
      </c>
    </row>
  </sheetData>
  <mergeCells count="4">
    <mergeCell ref="B23:H23"/>
    <mergeCell ref="J23:O23"/>
    <mergeCell ref="B37:H37"/>
    <mergeCell ref="J37:O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N1_18-7-12</vt:lpstr>
      <vt:lpstr>N2_18-7-12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2012-07-18T10:24:28Z</dcterms:created>
  <dcterms:modified xsi:type="dcterms:W3CDTF">2012-07-19T05:47:37Z</dcterms:modified>
</cp:coreProperties>
</file>