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6"/>
  </bookViews>
  <sheets>
    <sheet name="0 min" sheetId="1" r:id="rId1"/>
    <sheet name="30 min" sheetId="2" r:id="rId2"/>
    <sheet name="45 min" sheetId="3" r:id="rId3"/>
    <sheet name="60 min" sheetId="4" r:id="rId4"/>
    <sheet name="75 min" sheetId="5" r:id="rId5"/>
    <sheet name="90 min" sheetId="6" r:id="rId6"/>
    <sheet name="Compiled" sheetId="7" r:id="rId7"/>
  </sheets>
  <calcPr calcId="124519"/>
</workbook>
</file>

<file path=xl/calcChain.xml><?xml version="1.0" encoding="utf-8"?>
<calcChain xmlns="http://schemas.openxmlformats.org/spreadsheetml/2006/main">
  <c r="K7" i="7"/>
  <c r="L7"/>
  <c r="M7"/>
  <c r="N7"/>
  <c r="O7"/>
  <c r="P7"/>
  <c r="K8"/>
  <c r="L8"/>
  <c r="M8"/>
  <c r="N8"/>
  <c r="O8"/>
  <c r="P8"/>
  <c r="K9"/>
  <c r="L9"/>
  <c r="M9"/>
  <c r="N9"/>
  <c r="O9"/>
  <c r="P9"/>
  <c r="K10"/>
  <c r="L10"/>
  <c r="M10"/>
  <c r="N10"/>
  <c r="O10"/>
  <c r="P10"/>
  <c r="K11"/>
  <c r="L11"/>
  <c r="M11"/>
  <c r="N11"/>
  <c r="O11"/>
  <c r="P11"/>
  <c r="K12"/>
  <c r="L12"/>
  <c r="M12"/>
  <c r="N12"/>
  <c r="O12"/>
  <c r="P12"/>
  <c r="K13"/>
  <c r="L13"/>
  <c r="M13"/>
  <c r="N13"/>
  <c r="O13"/>
  <c r="P13"/>
  <c r="P6"/>
  <c r="O6"/>
  <c r="N6"/>
  <c r="M6"/>
  <c r="L6"/>
  <c r="K6"/>
  <c r="J7"/>
  <c r="J8"/>
  <c r="J9"/>
  <c r="J10"/>
  <c r="J11"/>
  <c r="J12"/>
  <c r="J13"/>
  <c r="J5"/>
  <c r="J6"/>
  <c r="E7"/>
  <c r="F7"/>
  <c r="G7"/>
  <c r="H7"/>
  <c r="E8"/>
  <c r="F8"/>
  <c r="G8"/>
  <c r="H8"/>
  <c r="E9"/>
  <c r="F9"/>
  <c r="G9"/>
  <c r="H9"/>
  <c r="E10"/>
  <c r="F10"/>
  <c r="G10"/>
  <c r="H10"/>
  <c r="E11"/>
  <c r="F11"/>
  <c r="G11"/>
  <c r="H11"/>
  <c r="E12"/>
  <c r="F12"/>
  <c r="G12"/>
  <c r="H12"/>
  <c r="E13"/>
  <c r="F13"/>
  <c r="G13"/>
  <c r="H13"/>
  <c r="H6"/>
  <c r="G6"/>
  <c r="F6"/>
  <c r="E6"/>
  <c r="D7"/>
  <c r="D8"/>
  <c r="D9"/>
  <c r="D10"/>
  <c r="D11"/>
  <c r="D12"/>
  <c r="D13"/>
  <c r="D6"/>
  <c r="C7"/>
  <c r="C8"/>
  <c r="C9"/>
  <c r="C10"/>
  <c r="C11"/>
  <c r="C12"/>
  <c r="C13"/>
  <c r="C6"/>
  <c r="B13"/>
  <c r="B12"/>
  <c r="B6"/>
  <c r="B7"/>
  <c r="B8"/>
  <c r="B9"/>
  <c r="B10"/>
  <c r="B11"/>
  <c r="B5"/>
  <c r="V45" i="6"/>
  <c r="U45"/>
  <c r="T45"/>
  <c r="X45" s="1"/>
  <c r="V44"/>
  <c r="U44"/>
  <c r="T44"/>
  <c r="X44" s="1"/>
  <c r="V43"/>
  <c r="U43"/>
  <c r="T43"/>
  <c r="X43" s="1"/>
  <c r="V42"/>
  <c r="U42"/>
  <c r="T42"/>
  <c r="X42" s="1"/>
  <c r="V41"/>
  <c r="U41"/>
  <c r="T41"/>
  <c r="X41" s="1"/>
  <c r="V40"/>
  <c r="U40"/>
  <c r="T40"/>
  <c r="X40" s="1"/>
  <c r="V39"/>
  <c r="U39"/>
  <c r="T39"/>
  <c r="X39" s="1"/>
  <c r="S39"/>
  <c r="S40" s="1"/>
  <c r="S41" s="1"/>
  <c r="S42" s="1"/>
  <c r="S43" s="1"/>
  <c r="V38"/>
  <c r="U38"/>
  <c r="T38"/>
  <c r="X38" s="1"/>
  <c r="V33"/>
  <c r="U33"/>
  <c r="T33"/>
  <c r="X33" s="1"/>
  <c r="V32"/>
  <c r="U32"/>
  <c r="T32"/>
  <c r="X32" s="1"/>
  <c r="P32"/>
  <c r="Q32" s="1"/>
  <c r="V31"/>
  <c r="U31"/>
  <c r="T31"/>
  <c r="X31" s="1"/>
  <c r="P31"/>
  <c r="Q31" s="1"/>
  <c r="V30"/>
  <c r="U30"/>
  <c r="T30"/>
  <c r="X30" s="1"/>
  <c r="P30"/>
  <c r="Q30" s="1"/>
  <c r="V29"/>
  <c r="U29"/>
  <c r="T29"/>
  <c r="X29" s="1"/>
  <c r="P29"/>
  <c r="Q29" s="1"/>
  <c r="V28"/>
  <c r="U28"/>
  <c r="T28"/>
  <c r="X28" s="1"/>
  <c r="P28"/>
  <c r="Q28" s="1"/>
  <c r="V27"/>
  <c r="U27"/>
  <c r="T27"/>
  <c r="X27" s="1"/>
  <c r="S27"/>
  <c r="S28" s="1"/>
  <c r="S29" s="1"/>
  <c r="S30" s="1"/>
  <c r="S31" s="1"/>
  <c r="P27"/>
  <c r="Q27" s="1"/>
  <c r="O27"/>
  <c r="O28" s="1"/>
  <c r="O29" s="1"/>
  <c r="O30" s="1"/>
  <c r="O31" s="1"/>
  <c r="V26"/>
  <c r="U26"/>
  <c r="T26"/>
  <c r="X26" s="1"/>
  <c r="P26"/>
  <c r="Q26" s="1"/>
  <c r="V45" i="5"/>
  <c r="U45"/>
  <c r="T45"/>
  <c r="X45" s="1"/>
  <c r="V44"/>
  <c r="U44"/>
  <c r="T44"/>
  <c r="X44" s="1"/>
  <c r="V43"/>
  <c r="U43"/>
  <c r="T43"/>
  <c r="X43" s="1"/>
  <c r="V42"/>
  <c r="U42"/>
  <c r="T42"/>
  <c r="X42" s="1"/>
  <c r="V41"/>
  <c r="U41"/>
  <c r="T41"/>
  <c r="X41" s="1"/>
  <c r="V40"/>
  <c r="U40"/>
  <c r="T40"/>
  <c r="X40" s="1"/>
  <c r="V39"/>
  <c r="U39"/>
  <c r="T39"/>
  <c r="X39" s="1"/>
  <c r="S39"/>
  <c r="S40" s="1"/>
  <c r="S41" s="1"/>
  <c r="S42" s="1"/>
  <c r="S43" s="1"/>
  <c r="V38"/>
  <c r="U38"/>
  <c r="T38"/>
  <c r="X38" s="1"/>
  <c r="V33"/>
  <c r="U33"/>
  <c r="T33"/>
  <c r="X33" s="1"/>
  <c r="V32"/>
  <c r="U32"/>
  <c r="T32"/>
  <c r="X32" s="1"/>
  <c r="P32"/>
  <c r="Q32" s="1"/>
  <c r="V31"/>
  <c r="U31"/>
  <c r="T31"/>
  <c r="X31" s="1"/>
  <c r="P31"/>
  <c r="Q31" s="1"/>
  <c r="V30"/>
  <c r="U30"/>
  <c r="T30"/>
  <c r="X30" s="1"/>
  <c r="P30"/>
  <c r="Q30" s="1"/>
  <c r="V29"/>
  <c r="U29"/>
  <c r="T29"/>
  <c r="X29" s="1"/>
  <c r="P29"/>
  <c r="Q29" s="1"/>
  <c r="V28"/>
  <c r="U28"/>
  <c r="T28"/>
  <c r="X28" s="1"/>
  <c r="P28"/>
  <c r="Q28" s="1"/>
  <c r="V27"/>
  <c r="U27"/>
  <c r="T27"/>
  <c r="X27" s="1"/>
  <c r="S27"/>
  <c r="S28" s="1"/>
  <c r="S29" s="1"/>
  <c r="S30" s="1"/>
  <c r="S31" s="1"/>
  <c r="P27"/>
  <c r="Q27" s="1"/>
  <c r="O27"/>
  <c r="O28" s="1"/>
  <c r="O29" s="1"/>
  <c r="O30" s="1"/>
  <c r="O31" s="1"/>
  <c r="V26"/>
  <c r="U26"/>
  <c r="T26"/>
  <c r="X26" s="1"/>
  <c r="P26"/>
  <c r="Q26" s="1"/>
  <c r="V45" i="4"/>
  <c r="U45"/>
  <c r="T45"/>
  <c r="X45" s="1"/>
  <c r="V44"/>
  <c r="U44"/>
  <c r="T44"/>
  <c r="X44" s="1"/>
  <c r="V43"/>
  <c r="U43"/>
  <c r="T43"/>
  <c r="X43" s="1"/>
  <c r="V42"/>
  <c r="U42"/>
  <c r="T42"/>
  <c r="X42" s="1"/>
  <c r="V41"/>
  <c r="U41"/>
  <c r="T41"/>
  <c r="X41" s="1"/>
  <c r="V40"/>
  <c r="U40"/>
  <c r="T40"/>
  <c r="X40" s="1"/>
  <c r="V39"/>
  <c r="U39"/>
  <c r="T39"/>
  <c r="X39" s="1"/>
  <c r="S39"/>
  <c r="S40" s="1"/>
  <c r="S41" s="1"/>
  <c r="S42" s="1"/>
  <c r="S43" s="1"/>
  <c r="V38"/>
  <c r="U38"/>
  <c r="T38"/>
  <c r="X38" s="1"/>
  <c r="V33"/>
  <c r="U33"/>
  <c r="T33"/>
  <c r="X33" s="1"/>
  <c r="V32"/>
  <c r="U32"/>
  <c r="T32"/>
  <c r="X32" s="1"/>
  <c r="P32"/>
  <c r="Q32" s="1"/>
  <c r="V31"/>
  <c r="U31"/>
  <c r="T31"/>
  <c r="X31" s="1"/>
  <c r="P31"/>
  <c r="Q31" s="1"/>
  <c r="V30"/>
  <c r="U30"/>
  <c r="T30"/>
  <c r="X30" s="1"/>
  <c r="P30"/>
  <c r="Q30" s="1"/>
  <c r="V29"/>
  <c r="U29"/>
  <c r="T29"/>
  <c r="X29" s="1"/>
  <c r="P29"/>
  <c r="Q29" s="1"/>
  <c r="V28"/>
  <c r="U28"/>
  <c r="T28"/>
  <c r="X28" s="1"/>
  <c r="P28"/>
  <c r="Q28" s="1"/>
  <c r="V27"/>
  <c r="U27"/>
  <c r="T27"/>
  <c r="X27" s="1"/>
  <c r="S27"/>
  <c r="S28" s="1"/>
  <c r="S29" s="1"/>
  <c r="S30" s="1"/>
  <c r="S31" s="1"/>
  <c r="P27"/>
  <c r="Q27" s="1"/>
  <c r="O27"/>
  <c r="O28" s="1"/>
  <c r="O29" s="1"/>
  <c r="O30" s="1"/>
  <c r="O31" s="1"/>
  <c r="V26"/>
  <c r="U26"/>
  <c r="T26"/>
  <c r="X26" s="1"/>
  <c r="P26"/>
  <c r="Q26" s="1"/>
  <c r="V45" i="3"/>
  <c r="U45"/>
  <c r="T45"/>
  <c r="X45" s="1"/>
  <c r="V44"/>
  <c r="U44"/>
  <c r="T44"/>
  <c r="X44" s="1"/>
  <c r="V43"/>
  <c r="U43"/>
  <c r="T43"/>
  <c r="X43" s="1"/>
  <c r="V42"/>
  <c r="U42"/>
  <c r="T42"/>
  <c r="X42" s="1"/>
  <c r="V41"/>
  <c r="U41"/>
  <c r="T41"/>
  <c r="X41" s="1"/>
  <c r="V40"/>
  <c r="U40"/>
  <c r="T40"/>
  <c r="X40" s="1"/>
  <c r="V39"/>
  <c r="U39"/>
  <c r="T39"/>
  <c r="X39" s="1"/>
  <c r="S39"/>
  <c r="S40" s="1"/>
  <c r="S41" s="1"/>
  <c r="S42" s="1"/>
  <c r="S43" s="1"/>
  <c r="V38"/>
  <c r="U38"/>
  <c r="T38"/>
  <c r="X38" s="1"/>
  <c r="V33"/>
  <c r="U33"/>
  <c r="T33"/>
  <c r="X33" s="1"/>
  <c r="V32"/>
  <c r="U32"/>
  <c r="T32"/>
  <c r="X32" s="1"/>
  <c r="P32"/>
  <c r="Q32" s="1"/>
  <c r="V31"/>
  <c r="U31"/>
  <c r="T31"/>
  <c r="X31" s="1"/>
  <c r="P31"/>
  <c r="Q31" s="1"/>
  <c r="V30"/>
  <c r="U30"/>
  <c r="T30"/>
  <c r="X30" s="1"/>
  <c r="P30"/>
  <c r="Q30" s="1"/>
  <c r="V29"/>
  <c r="U29"/>
  <c r="T29"/>
  <c r="X29" s="1"/>
  <c r="P29"/>
  <c r="Q29" s="1"/>
  <c r="V28"/>
  <c r="U28"/>
  <c r="T28"/>
  <c r="X28" s="1"/>
  <c r="P28"/>
  <c r="Q28" s="1"/>
  <c r="V27"/>
  <c r="U27"/>
  <c r="T27"/>
  <c r="X27" s="1"/>
  <c r="S27"/>
  <c r="S28" s="1"/>
  <c r="S29" s="1"/>
  <c r="S30" s="1"/>
  <c r="S31" s="1"/>
  <c r="P27"/>
  <c r="Q27" s="1"/>
  <c r="O27"/>
  <c r="O28" s="1"/>
  <c r="O29" s="1"/>
  <c r="O30" s="1"/>
  <c r="O31" s="1"/>
  <c r="V26"/>
  <c r="U26"/>
  <c r="T26"/>
  <c r="X26" s="1"/>
  <c r="P26"/>
  <c r="Q26" s="1"/>
  <c r="V45" i="2"/>
  <c r="U45"/>
  <c r="T45"/>
  <c r="X45" s="1"/>
  <c r="V44"/>
  <c r="U44"/>
  <c r="T44"/>
  <c r="X44" s="1"/>
  <c r="V43"/>
  <c r="U43"/>
  <c r="T43"/>
  <c r="X43" s="1"/>
  <c r="V42"/>
  <c r="U42"/>
  <c r="T42"/>
  <c r="X42" s="1"/>
  <c r="V41"/>
  <c r="U41"/>
  <c r="T41"/>
  <c r="X41" s="1"/>
  <c r="V40"/>
  <c r="U40"/>
  <c r="T40"/>
  <c r="X40" s="1"/>
  <c r="V39"/>
  <c r="U39"/>
  <c r="T39"/>
  <c r="X39" s="1"/>
  <c r="S39"/>
  <c r="S40" s="1"/>
  <c r="S41" s="1"/>
  <c r="S42" s="1"/>
  <c r="S43" s="1"/>
  <c r="V38"/>
  <c r="U38"/>
  <c r="T38"/>
  <c r="X38" s="1"/>
  <c r="V33"/>
  <c r="U33"/>
  <c r="T33"/>
  <c r="X33" s="1"/>
  <c r="V32"/>
  <c r="U32"/>
  <c r="T32"/>
  <c r="X32" s="1"/>
  <c r="P32"/>
  <c r="Q32" s="1"/>
  <c r="V31"/>
  <c r="U31"/>
  <c r="T31"/>
  <c r="X31" s="1"/>
  <c r="P31"/>
  <c r="Q31" s="1"/>
  <c r="V30"/>
  <c r="U30"/>
  <c r="T30"/>
  <c r="X30" s="1"/>
  <c r="P30"/>
  <c r="Q30" s="1"/>
  <c r="V29"/>
  <c r="U29"/>
  <c r="T29"/>
  <c r="X29" s="1"/>
  <c r="P29"/>
  <c r="Q29" s="1"/>
  <c r="V28"/>
  <c r="U28"/>
  <c r="T28"/>
  <c r="X28" s="1"/>
  <c r="P28"/>
  <c r="Q28" s="1"/>
  <c r="V27"/>
  <c r="U27"/>
  <c r="T27"/>
  <c r="X27" s="1"/>
  <c r="S27"/>
  <c r="S28" s="1"/>
  <c r="S29" s="1"/>
  <c r="S30" s="1"/>
  <c r="S31" s="1"/>
  <c r="P27"/>
  <c r="Q27" s="1"/>
  <c r="O27"/>
  <c r="O28" s="1"/>
  <c r="O29" s="1"/>
  <c r="O30" s="1"/>
  <c r="O31" s="1"/>
  <c r="V26"/>
  <c r="U26"/>
  <c r="T26"/>
  <c r="X26" s="1"/>
  <c r="P26"/>
  <c r="Q26" s="1"/>
  <c r="U38" i="1"/>
  <c r="W38"/>
  <c r="W39"/>
  <c r="X39"/>
  <c r="Y39"/>
  <c r="Z39"/>
  <c r="W40"/>
  <c r="X40"/>
  <c r="Y40"/>
  <c r="Z40"/>
  <c r="W41"/>
  <c r="X41"/>
  <c r="Y41"/>
  <c r="Z41"/>
  <c r="W42"/>
  <c r="X42"/>
  <c r="Y42"/>
  <c r="Z42"/>
  <c r="W43"/>
  <c r="X43"/>
  <c r="Y43"/>
  <c r="Z43"/>
  <c r="W44"/>
  <c r="X44"/>
  <c r="Y44"/>
  <c r="Z44"/>
  <c r="W45"/>
  <c r="X45"/>
  <c r="Y45"/>
  <c r="Z45"/>
  <c r="Z38"/>
  <c r="X38"/>
  <c r="Y38" s="1"/>
  <c r="T39"/>
  <c r="U39"/>
  <c r="V39"/>
  <c r="T40"/>
  <c r="U40"/>
  <c r="V40"/>
  <c r="T41"/>
  <c r="U41"/>
  <c r="V41"/>
  <c r="T42"/>
  <c r="U42"/>
  <c r="V42"/>
  <c r="T43"/>
  <c r="U43"/>
  <c r="V43"/>
  <c r="T44"/>
  <c r="U44"/>
  <c r="V44"/>
  <c r="T45"/>
  <c r="U45"/>
  <c r="V45"/>
  <c r="V38"/>
  <c r="T38"/>
  <c r="S39"/>
  <c r="S40" s="1"/>
  <c r="S41" s="1"/>
  <c r="S42" s="1"/>
  <c r="S43" s="1"/>
  <c r="Z27"/>
  <c r="Z28"/>
  <c r="Z29"/>
  <c r="Z30"/>
  <c r="Z31"/>
  <c r="Z32"/>
  <c r="Z33"/>
  <c r="W33"/>
  <c r="Z26"/>
  <c r="Y27"/>
  <c r="Y28"/>
  <c r="Y29"/>
  <c r="Y30"/>
  <c r="Y31"/>
  <c r="Y32"/>
  <c r="Y26"/>
  <c r="X27"/>
  <c r="X28"/>
  <c r="X29"/>
  <c r="X30"/>
  <c r="X31"/>
  <c r="X32"/>
  <c r="X33"/>
  <c r="X26"/>
  <c r="W27"/>
  <c r="W28"/>
  <c r="W29"/>
  <c r="W30"/>
  <c r="W31"/>
  <c r="W32"/>
  <c r="W26"/>
  <c r="T27"/>
  <c r="U27"/>
  <c r="V27"/>
  <c r="T28"/>
  <c r="U28"/>
  <c r="V28"/>
  <c r="T29"/>
  <c r="U29"/>
  <c r="V29"/>
  <c r="T30"/>
  <c r="U30"/>
  <c r="V30"/>
  <c r="T31"/>
  <c r="U31"/>
  <c r="V31"/>
  <c r="T32"/>
  <c r="U32"/>
  <c r="V32"/>
  <c r="T33"/>
  <c r="U33"/>
  <c r="V33"/>
  <c r="U26"/>
  <c r="V26"/>
  <c r="T26"/>
  <c r="S28"/>
  <c r="S29"/>
  <c r="S30"/>
  <c r="S31"/>
  <c r="S27"/>
  <c r="Q27"/>
  <c r="Q28"/>
  <c r="Q29"/>
  <c r="Q30"/>
  <c r="Q31"/>
  <c r="Q32"/>
  <c r="Q26"/>
  <c r="P27"/>
  <c r="P28"/>
  <c r="P29"/>
  <c r="P30"/>
  <c r="P31"/>
  <c r="P32"/>
  <c r="P26"/>
  <c r="O28"/>
  <c r="O29"/>
  <c r="O30"/>
  <c r="O31"/>
  <c r="O27"/>
  <c r="Y33"/>
  <c r="W26" i="6" l="1"/>
  <c r="W27"/>
  <c r="W28"/>
  <c r="W29"/>
  <c r="W30"/>
  <c r="W31"/>
  <c r="W32"/>
  <c r="Z32" s="1"/>
  <c r="W33"/>
  <c r="Z33" s="1"/>
  <c r="W38"/>
  <c r="Z38" s="1"/>
  <c r="W39"/>
  <c r="Z39" s="1"/>
  <c r="W40"/>
  <c r="Z40" s="1"/>
  <c r="W41"/>
  <c r="Z41" s="1"/>
  <c r="W42"/>
  <c r="Z42" s="1"/>
  <c r="W43"/>
  <c r="Z43" s="1"/>
  <c r="W44"/>
  <c r="Z44" s="1"/>
  <c r="W45"/>
  <c r="Z45" s="1"/>
  <c r="W26" i="5"/>
  <c r="W27"/>
  <c r="W28"/>
  <c r="W29"/>
  <c r="W30"/>
  <c r="W31"/>
  <c r="W32"/>
  <c r="Z32" s="1"/>
  <c r="W33"/>
  <c r="Z33" s="1"/>
  <c r="W38"/>
  <c r="Z38" s="1"/>
  <c r="W39"/>
  <c r="Z39" s="1"/>
  <c r="W40"/>
  <c r="Z40" s="1"/>
  <c r="W41"/>
  <c r="Z41" s="1"/>
  <c r="W42"/>
  <c r="Z42" s="1"/>
  <c r="W43"/>
  <c r="Z43" s="1"/>
  <c r="W44"/>
  <c r="Z44" s="1"/>
  <c r="W45"/>
  <c r="Z45" s="1"/>
  <c r="W26" i="4"/>
  <c r="W27"/>
  <c r="W28"/>
  <c r="W29"/>
  <c r="W30"/>
  <c r="W31"/>
  <c r="W32"/>
  <c r="Z32" s="1"/>
  <c r="W33"/>
  <c r="Z33" s="1"/>
  <c r="W38"/>
  <c r="Z38" s="1"/>
  <c r="W39"/>
  <c r="Z39" s="1"/>
  <c r="W40"/>
  <c r="Z40" s="1"/>
  <c r="W41"/>
  <c r="Z41" s="1"/>
  <c r="W42"/>
  <c r="Z42" s="1"/>
  <c r="W43"/>
  <c r="Z43" s="1"/>
  <c r="W44"/>
  <c r="Z44" s="1"/>
  <c r="W45"/>
  <c r="Z45" s="1"/>
  <c r="W26" i="3"/>
  <c r="W27"/>
  <c r="W28"/>
  <c r="W29"/>
  <c r="W30"/>
  <c r="W31"/>
  <c r="W32"/>
  <c r="Z32" s="1"/>
  <c r="W33"/>
  <c r="Z33" s="1"/>
  <c r="W38"/>
  <c r="Z38" s="1"/>
  <c r="W39"/>
  <c r="Z39" s="1"/>
  <c r="W40"/>
  <c r="Z40" s="1"/>
  <c r="W41"/>
  <c r="Z41" s="1"/>
  <c r="W42"/>
  <c r="Z42" s="1"/>
  <c r="W43"/>
  <c r="Z43" s="1"/>
  <c r="W44"/>
  <c r="Z44" s="1"/>
  <c r="W45"/>
  <c r="Z45" s="1"/>
  <c r="W26" i="2"/>
  <c r="W27"/>
  <c r="W28"/>
  <c r="W29"/>
  <c r="W30"/>
  <c r="W31"/>
  <c r="W32"/>
  <c r="Z32" s="1"/>
  <c r="W33"/>
  <c r="Z33" s="1"/>
  <c r="W38"/>
  <c r="Z38" s="1"/>
  <c r="W39"/>
  <c r="Z39" s="1"/>
  <c r="W40"/>
  <c r="Z40" s="1"/>
  <c r="W41"/>
  <c r="Z41" s="1"/>
  <c r="W42"/>
  <c r="Z42" s="1"/>
  <c r="W43"/>
  <c r="Z43" s="1"/>
  <c r="W44"/>
  <c r="Z44" s="1"/>
  <c r="W45"/>
  <c r="Z45" s="1"/>
  <c r="Z31" i="6" l="1"/>
  <c r="Z30"/>
  <c r="Z29"/>
  <c r="Z28"/>
  <c r="Z27"/>
  <c r="Z26"/>
  <c r="Y45"/>
  <c r="Y44"/>
  <c r="Y43"/>
  <c r="Y42"/>
  <c r="Y41"/>
  <c r="Y40"/>
  <c r="Y39"/>
  <c r="Y38"/>
  <c r="Y33"/>
  <c r="Y32"/>
  <c r="Y31"/>
  <c r="Y30"/>
  <c r="Y29"/>
  <c r="Y28"/>
  <c r="Y27"/>
  <c r="Y26"/>
  <c r="Z31" i="5"/>
  <c r="Z30"/>
  <c r="Z29"/>
  <c r="Z28"/>
  <c r="Z27"/>
  <c r="Z26"/>
  <c r="Y45"/>
  <c r="Y44"/>
  <c r="Y43"/>
  <c r="Y42"/>
  <c r="Y41"/>
  <c r="Y40"/>
  <c r="Y39"/>
  <c r="Y38"/>
  <c r="Y33"/>
  <c r="Y32"/>
  <c r="Y31"/>
  <c r="Y30"/>
  <c r="Y29"/>
  <c r="Y28"/>
  <c r="Y27"/>
  <c r="Y26"/>
  <c r="Z31" i="4"/>
  <c r="Z30"/>
  <c r="Z29"/>
  <c r="Z28"/>
  <c r="Z27"/>
  <c r="Z26"/>
  <c r="Y45"/>
  <c r="Y44"/>
  <c r="Y43"/>
  <c r="Y42"/>
  <c r="Y41"/>
  <c r="Y40"/>
  <c r="Y39"/>
  <c r="Y38"/>
  <c r="Y33"/>
  <c r="Y32"/>
  <c r="Y31"/>
  <c r="Y30"/>
  <c r="Y29"/>
  <c r="Y28"/>
  <c r="Y27"/>
  <c r="Y26"/>
  <c r="Z31" i="3"/>
  <c r="Z30"/>
  <c r="Z29"/>
  <c r="Z28"/>
  <c r="Z27"/>
  <c r="Z26"/>
  <c r="Y45"/>
  <c r="Y44"/>
  <c r="Y43"/>
  <c r="Y42"/>
  <c r="Y41"/>
  <c r="Y40"/>
  <c r="Y39"/>
  <c r="Y38"/>
  <c r="Y33"/>
  <c r="Y32"/>
  <c r="Y31"/>
  <c r="Y30"/>
  <c r="Y29"/>
  <c r="Y28"/>
  <c r="Y27"/>
  <c r="Y26"/>
  <c r="Z31" i="2"/>
  <c r="Z30"/>
  <c r="Z29"/>
  <c r="Z28"/>
  <c r="Z27"/>
  <c r="Z26"/>
  <c r="Y45"/>
  <c r="Y44"/>
  <c r="Y43"/>
  <c r="Y42"/>
  <c r="Y41"/>
  <c r="Y40"/>
  <c r="Y39"/>
  <c r="Y38"/>
  <c r="Y33"/>
  <c r="Y32"/>
  <c r="Y31"/>
  <c r="Y30"/>
  <c r="Y29"/>
  <c r="Y28"/>
  <c r="Y27"/>
  <c r="Y26"/>
</calcChain>
</file>

<file path=xl/sharedStrings.xml><?xml version="1.0" encoding="utf-8"?>
<sst xmlns="http://schemas.openxmlformats.org/spreadsheetml/2006/main" count="418" uniqueCount="70">
  <si>
    <t>User: USER</t>
  </si>
  <si>
    <t>Path: C:\Program Files\BMG\NEPHELOgalaxy\User\Data\</t>
  </si>
  <si>
    <t>Test ID: 385</t>
  </si>
  <si>
    <t>Test Name: SOLUBILITY TEST</t>
  </si>
  <si>
    <t>Date: 5/14/2012</t>
  </si>
  <si>
    <t>Time: 6:39:00 PM</t>
  </si>
  <si>
    <t>ID1: (-)NE_100 &amp; 1%DMSO,</t>
  </si>
  <si>
    <t>ID2: acid stock_100µM_</t>
  </si>
  <si>
    <t>ID3: 3fold_0 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</si>
  <si>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</si>
  <si>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</si>
  <si>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</si>
  <si>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</si>
  <si>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</si>
  <si>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</si>
  <si>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</si>
  <si>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</si>
  <si>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</si>
  <si>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</si>
  <si>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(-)NE in DMSO 10mM half log</t>
  </si>
  <si>
    <t>100% DMSO</t>
  </si>
  <si>
    <t>(-)NE in 1% DMSO  100µM half log</t>
  </si>
  <si>
    <t>1% DMSO</t>
  </si>
  <si>
    <t>Buffer only</t>
  </si>
  <si>
    <t>(-)NE in acid water 100µM half log</t>
  </si>
  <si>
    <t xml:space="preserve">(-)NE  10mM in acid water </t>
  </si>
  <si>
    <t xml:space="preserve">0.009N HCl acid water </t>
  </si>
  <si>
    <t>0.0009 acid water control</t>
  </si>
  <si>
    <t xml:space="preserve">plate map </t>
  </si>
  <si>
    <t>DMSO ctrl</t>
  </si>
  <si>
    <t>Raw Values</t>
  </si>
  <si>
    <t>cpd vs DMSO</t>
  </si>
  <si>
    <t>Fold</t>
  </si>
  <si>
    <t>Buffer ctrl</t>
  </si>
  <si>
    <t>n1</t>
  </si>
  <si>
    <t>n2</t>
  </si>
  <si>
    <t>n3</t>
  </si>
  <si>
    <t>Avg</t>
  </si>
  <si>
    <t>SD</t>
  </si>
  <si>
    <t>%CV</t>
  </si>
  <si>
    <t>acid water ctrl</t>
  </si>
  <si>
    <t xml:space="preserve">(-) NE in 100% DMSO </t>
  </si>
  <si>
    <t xml:space="preserve">(-) NE in 1% DMSO </t>
  </si>
  <si>
    <t xml:space="preserve">(-) NE in acid water </t>
  </si>
  <si>
    <t>Conc(M)</t>
  </si>
  <si>
    <t>Test ID: 386</t>
  </si>
  <si>
    <t>Time: 7:01:00 PM</t>
  </si>
  <si>
    <t>ID3: 3fold_30min</t>
  </si>
  <si>
    <t>Test ID: 387</t>
  </si>
  <si>
    <t>Time: 7:15:30 PM</t>
  </si>
  <si>
    <t>ID3: 3fold_45min</t>
  </si>
  <si>
    <t>Test ID: 388</t>
  </si>
  <si>
    <t>Time: 7:31:09 PM</t>
  </si>
  <si>
    <t>ID3: 3fold_60min</t>
  </si>
  <si>
    <t>Test ID: 389</t>
  </si>
  <si>
    <t>Time: 7:46:22 PM</t>
  </si>
  <si>
    <t>ID3: 3fold_75min</t>
  </si>
  <si>
    <t>Test ID: 390</t>
  </si>
  <si>
    <t>Time: 8:06:31 PM</t>
  </si>
  <si>
    <t>ID3: 3fold_90min</t>
  </si>
  <si>
    <t>0 min</t>
  </si>
  <si>
    <t>30 min</t>
  </si>
  <si>
    <t>45 min</t>
  </si>
  <si>
    <t>60 min</t>
  </si>
  <si>
    <t>75 min</t>
  </si>
  <si>
    <t>90 min</t>
  </si>
  <si>
    <t>Fold (NE vs DMSO)</t>
  </si>
  <si>
    <t>(-) NE in 1% DMSO</t>
  </si>
  <si>
    <t>(-) NE in acid water</t>
  </si>
  <si>
    <t>Fold (NE vs acid water)</t>
  </si>
</sst>
</file>

<file path=xl/styles.xml><?xml version="1.0" encoding="utf-8"?>
<styleSheet xmlns="http://schemas.openxmlformats.org/spreadsheetml/2006/main">
  <numFmts count="1">
    <numFmt numFmtId="166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1" fontId="0" fillId="0" borderId="0" xfId="0" applyNumberFormat="1"/>
    <xf numFmtId="166" fontId="0" fillId="0" borderId="0" xfId="0" applyNumberFormat="1"/>
    <xf numFmtId="1" fontId="0" fillId="0" borderId="0" xfId="0" applyNumberFormat="1"/>
    <xf numFmtId="11" fontId="0" fillId="0" borderId="1" xfId="0" applyNumberFormat="1" applyBorder="1"/>
    <xf numFmtId="1" fontId="0" fillId="0" borderId="0" xfId="0" applyNumberFormat="1" applyBorder="1"/>
    <xf numFmtId="166" fontId="0" fillId="0" borderId="0" xfId="0" applyNumberFormat="1" applyBorder="1"/>
    <xf numFmtId="166" fontId="0" fillId="0" borderId="5" xfId="0" applyNumberFormat="1" applyBorder="1"/>
    <xf numFmtId="1" fontId="0" fillId="0" borderId="8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45"/>
  <sheetViews>
    <sheetView topLeftCell="D13" zoomScale="80" zoomScaleNormal="80" workbookViewId="0">
      <selection activeCell="X17" sqref="X17"/>
    </sheetView>
  </sheetViews>
  <sheetFormatPr defaultRowHeight="15"/>
  <cols>
    <col min="1" max="1" width="4.28515625" customWidth="1"/>
    <col min="5" max="5" width="10.7109375" customWidth="1"/>
    <col min="8" max="8" width="7.7109375" customWidth="1"/>
    <col min="11" max="11" width="8.28515625" customWidth="1"/>
    <col min="12" max="12" width="11.85546875" customWidth="1"/>
    <col min="13" max="13" width="11.42578125" customWidth="1"/>
    <col min="16" max="16" width="11.140625" bestFit="1" customWidth="1"/>
    <col min="17" max="17" width="10.5703125" customWidth="1"/>
    <col min="23" max="23" width="9.5703125" bestFit="1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12"/>
      <c r="C14" s="13"/>
      <c r="D14" s="13"/>
      <c r="E14" s="13">
        <v>49985</v>
      </c>
      <c r="F14" s="13">
        <v>4879</v>
      </c>
      <c r="G14" s="13">
        <v>4998</v>
      </c>
      <c r="H14" s="13">
        <v>3271</v>
      </c>
      <c r="I14" s="13">
        <v>2757</v>
      </c>
      <c r="J14" s="13">
        <v>1650</v>
      </c>
      <c r="K14" s="13">
        <v>3968</v>
      </c>
      <c r="L14" s="13">
        <v>506</v>
      </c>
      <c r="M14" s="14"/>
    </row>
    <row r="15" spans="1:13">
      <c r="A15" s="2" t="s">
        <v>12</v>
      </c>
      <c r="B15" s="15"/>
      <c r="C15" s="16"/>
      <c r="D15" s="16"/>
      <c r="E15" s="16">
        <v>49985</v>
      </c>
      <c r="F15" s="16">
        <v>7690</v>
      </c>
      <c r="G15" s="16">
        <v>6892</v>
      </c>
      <c r="H15" s="16">
        <v>5048</v>
      </c>
      <c r="I15" s="16">
        <v>4789</v>
      </c>
      <c r="J15" s="16">
        <v>3592</v>
      </c>
      <c r="K15" s="16">
        <v>4648</v>
      </c>
      <c r="L15" s="16">
        <v>1929</v>
      </c>
      <c r="M15" s="17"/>
    </row>
    <row r="16" spans="1:13">
      <c r="A16" s="2" t="s">
        <v>13</v>
      </c>
      <c r="B16" s="15"/>
      <c r="C16" s="16"/>
      <c r="D16" s="16"/>
      <c r="E16" s="16">
        <v>49981</v>
      </c>
      <c r="F16" s="16">
        <v>7805</v>
      </c>
      <c r="G16" s="16">
        <v>8622</v>
      </c>
      <c r="H16" s="16">
        <v>8162</v>
      </c>
      <c r="I16" s="16">
        <v>6118</v>
      </c>
      <c r="J16" s="16">
        <v>5997</v>
      </c>
      <c r="K16" s="16">
        <v>8452</v>
      </c>
      <c r="L16" s="16"/>
      <c r="M16" s="17"/>
    </row>
    <row r="17" spans="1:26">
      <c r="A17" s="2" t="s">
        <v>14</v>
      </c>
      <c r="B17" s="15"/>
      <c r="C17" s="16"/>
      <c r="D17" s="16"/>
      <c r="E17" s="16">
        <v>49985</v>
      </c>
      <c r="F17" s="16">
        <v>9584</v>
      </c>
      <c r="G17" s="16">
        <v>9536</v>
      </c>
      <c r="H17" s="16">
        <v>9178</v>
      </c>
      <c r="I17" s="16">
        <v>8802</v>
      </c>
      <c r="J17" s="16">
        <v>6596</v>
      </c>
      <c r="K17" s="16">
        <v>5946</v>
      </c>
      <c r="L17" s="16"/>
      <c r="M17" s="17"/>
      <c r="Q17" s="108"/>
    </row>
    <row r="18" spans="1:26">
      <c r="A18" s="2" t="s">
        <v>15</v>
      </c>
      <c r="B18" s="15"/>
      <c r="C18" s="16"/>
      <c r="D18" s="16"/>
      <c r="E18" s="16">
        <v>49985</v>
      </c>
      <c r="F18" s="16">
        <v>7891</v>
      </c>
      <c r="G18" s="16">
        <v>6629</v>
      </c>
      <c r="H18" s="16">
        <v>7102</v>
      </c>
      <c r="I18" s="16">
        <v>6182</v>
      </c>
      <c r="J18" s="16">
        <v>6265</v>
      </c>
      <c r="K18" s="16">
        <v>5124</v>
      </c>
      <c r="L18" s="16"/>
      <c r="M18" s="17"/>
    </row>
    <row r="19" spans="1:26">
      <c r="A19" s="2" t="s">
        <v>16</v>
      </c>
      <c r="B19" s="15"/>
      <c r="C19" s="16"/>
      <c r="D19" s="16"/>
      <c r="E19" s="16">
        <v>49985</v>
      </c>
      <c r="F19" s="16">
        <v>5993</v>
      </c>
      <c r="G19" s="16">
        <v>5705</v>
      </c>
      <c r="H19" s="16">
        <v>6694</v>
      </c>
      <c r="I19" s="16">
        <v>5395</v>
      </c>
      <c r="J19" s="16">
        <v>5181</v>
      </c>
      <c r="K19" s="16">
        <v>4487</v>
      </c>
      <c r="L19" s="16"/>
      <c r="M19" s="17"/>
    </row>
    <row r="20" spans="1:26">
      <c r="A20" s="2" t="s">
        <v>17</v>
      </c>
      <c r="B20" s="15"/>
      <c r="C20" s="16"/>
      <c r="D20" s="16"/>
      <c r="E20" s="16">
        <v>49985</v>
      </c>
      <c r="F20" s="16">
        <v>4180</v>
      </c>
      <c r="G20" s="16">
        <v>4251</v>
      </c>
      <c r="H20" s="16">
        <v>3522</v>
      </c>
      <c r="I20" s="16">
        <v>4671</v>
      </c>
      <c r="J20" s="16">
        <v>4218</v>
      </c>
      <c r="K20" s="16">
        <v>4051</v>
      </c>
      <c r="L20" s="16"/>
      <c r="M20" s="17"/>
    </row>
    <row r="21" spans="1:26">
      <c r="A21" s="2" t="s">
        <v>18</v>
      </c>
      <c r="B21" s="18"/>
      <c r="C21" s="19"/>
      <c r="D21" s="19"/>
      <c r="E21" s="19"/>
      <c r="F21" s="19">
        <v>5727</v>
      </c>
      <c r="G21" s="19">
        <v>4459</v>
      </c>
      <c r="H21" s="19">
        <v>4429</v>
      </c>
      <c r="I21" s="19">
        <v>4250</v>
      </c>
      <c r="J21" s="19">
        <v>3689</v>
      </c>
      <c r="K21" s="19">
        <v>3746</v>
      </c>
      <c r="L21" s="19"/>
      <c r="M21" s="20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 ht="15" customHeight="1">
      <c r="A26" s="2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49985</v>
      </c>
      <c r="Q26" s="36">
        <f>P26/$P$32</f>
        <v>1</v>
      </c>
      <c r="S26" s="33">
        <v>1E-4</v>
      </c>
      <c r="T26" s="4">
        <f>F14</f>
        <v>4879</v>
      </c>
      <c r="U26" s="4">
        <f t="shared" ref="U26:V26" si="0">G14</f>
        <v>4998</v>
      </c>
      <c r="V26" s="4">
        <f t="shared" si="0"/>
        <v>3271</v>
      </c>
      <c r="W26" s="34">
        <f>AVERAGE(T26:V26)</f>
        <v>4382.666666666667</v>
      </c>
      <c r="X26" s="34">
        <f>STDEV(T26:V26)</f>
        <v>964.56847000787457</v>
      </c>
      <c r="Y26" s="35">
        <f>X26/W26*100</f>
        <v>22.008711667353388</v>
      </c>
      <c r="Z26" s="36">
        <f>W26/$W$32</f>
        <v>1.0999749016983185</v>
      </c>
    </row>
    <row r="27" spans="1:26" ht="15" customHeight="1">
      <c r="A27" s="2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7690</v>
      </c>
      <c r="U27" s="4">
        <f t="shared" ref="U27:U33" si="4">G15</f>
        <v>6892</v>
      </c>
      <c r="V27" s="4">
        <f t="shared" ref="V27:V33" si="5">H15</f>
        <v>5048</v>
      </c>
      <c r="W27" s="34">
        <f t="shared" ref="W27:W33" si="6">AVERAGE(T27:V27)</f>
        <v>6543.333333333333</v>
      </c>
      <c r="X27" s="34">
        <f t="shared" ref="X27:X33" si="7">STDEV(T27:V27)</f>
        <v>1355.0709698511498</v>
      </c>
      <c r="Y27" s="35">
        <f t="shared" ref="Y27:Y33" si="8">X27/W27*100</f>
        <v>20.709184460282472</v>
      </c>
      <c r="Z27" s="36">
        <f t="shared" ref="Z27:Z33" si="9">W27/$W$32</f>
        <v>1.6422655400317911</v>
      </c>
    </row>
    <row r="28" spans="1:26">
      <c r="A28" s="2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10">O27/2</f>
        <v>2.5000000000000001E-3</v>
      </c>
      <c r="P28" s="4">
        <f t="shared" si="1"/>
        <v>49981</v>
      </c>
      <c r="Q28" s="36">
        <f t="shared" si="2"/>
        <v>0.9999199759927978</v>
      </c>
      <c r="S28" s="33">
        <f t="shared" ref="S28:S31" si="11">S27/3.16</f>
        <v>1.00144207659029E-5</v>
      </c>
      <c r="T28" s="4">
        <f t="shared" si="3"/>
        <v>7805</v>
      </c>
      <c r="U28" s="4">
        <f t="shared" si="4"/>
        <v>8622</v>
      </c>
      <c r="V28" s="4">
        <f t="shared" si="5"/>
        <v>8162</v>
      </c>
      <c r="W28" s="34">
        <f t="shared" si="6"/>
        <v>8196.3333333333339</v>
      </c>
      <c r="X28" s="34">
        <f t="shared" si="7"/>
        <v>409.58067988288752</v>
      </c>
      <c r="Y28" s="35">
        <f t="shared" si="8"/>
        <v>4.9971208249569425</v>
      </c>
      <c r="Z28" s="36">
        <f t="shared" si="9"/>
        <v>2.0571404668284115</v>
      </c>
    </row>
    <row r="29" spans="1:26">
      <c r="A29" s="2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10"/>
        <v>1.25E-3</v>
      </c>
      <c r="P29" s="4">
        <f t="shared" si="1"/>
        <v>49985</v>
      </c>
      <c r="Q29" s="36">
        <f t="shared" si="2"/>
        <v>1</v>
      </c>
      <c r="S29" s="33">
        <f t="shared" si="11"/>
        <v>3.1691204955388923E-6</v>
      </c>
      <c r="T29" s="4">
        <f t="shared" si="3"/>
        <v>9584</v>
      </c>
      <c r="U29" s="4">
        <f t="shared" si="4"/>
        <v>9536</v>
      </c>
      <c r="V29" s="4">
        <f t="shared" si="5"/>
        <v>9178</v>
      </c>
      <c r="W29" s="34">
        <f t="shared" si="6"/>
        <v>9432.6666666666661</v>
      </c>
      <c r="X29" s="34">
        <f t="shared" si="7"/>
        <v>221.84979903828707</v>
      </c>
      <c r="Y29" s="35">
        <f t="shared" si="8"/>
        <v>2.3519308683117579</v>
      </c>
      <c r="Z29" s="36">
        <f t="shared" si="9"/>
        <v>2.367439136618422</v>
      </c>
    </row>
    <row r="30" spans="1:26">
      <c r="A30" s="2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10"/>
        <v>6.2500000000000001E-4</v>
      </c>
      <c r="P30" s="4">
        <f t="shared" si="1"/>
        <v>49985</v>
      </c>
      <c r="Q30" s="36">
        <f t="shared" si="2"/>
        <v>1</v>
      </c>
      <c r="S30" s="33">
        <f t="shared" si="11"/>
        <v>1.0028862327654721E-6</v>
      </c>
      <c r="T30" s="4">
        <f t="shared" si="3"/>
        <v>7891</v>
      </c>
      <c r="U30" s="4">
        <f t="shared" si="4"/>
        <v>6629</v>
      </c>
      <c r="V30" s="4">
        <f t="shared" si="5"/>
        <v>7102</v>
      </c>
      <c r="W30" s="34">
        <f t="shared" si="6"/>
        <v>7207.333333333333</v>
      </c>
      <c r="X30" s="34">
        <f t="shared" si="7"/>
        <v>637.55967041001611</v>
      </c>
      <c r="Y30" s="35">
        <f t="shared" si="8"/>
        <v>8.8459856221905859</v>
      </c>
      <c r="Z30" s="36">
        <f t="shared" si="9"/>
        <v>1.8089182631975236</v>
      </c>
    </row>
    <row r="31" spans="1:26">
      <c r="A31" s="2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10"/>
        <v>3.1250000000000001E-4</v>
      </c>
      <c r="P31" s="4">
        <f t="shared" si="1"/>
        <v>49985</v>
      </c>
      <c r="Q31" s="36">
        <f t="shared" si="2"/>
        <v>1</v>
      </c>
      <c r="S31" s="33">
        <f t="shared" si="11"/>
        <v>3.1736906100173168E-7</v>
      </c>
      <c r="T31" s="4">
        <f t="shared" si="3"/>
        <v>5993</v>
      </c>
      <c r="U31" s="4">
        <f t="shared" si="4"/>
        <v>5705</v>
      </c>
      <c r="V31" s="4">
        <f t="shared" si="5"/>
        <v>6694</v>
      </c>
      <c r="W31" s="34">
        <f t="shared" si="6"/>
        <v>6130.666666666667</v>
      </c>
      <c r="X31" s="34">
        <f t="shared" si="7"/>
        <v>508.66917867444636</v>
      </c>
      <c r="Y31" s="35">
        <f t="shared" si="8"/>
        <v>8.2971266638937529</v>
      </c>
      <c r="Z31" s="36">
        <f t="shared" si="9"/>
        <v>1.5386932150924455</v>
      </c>
    </row>
    <row r="32" spans="1:26">
      <c r="A32" s="2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4180</v>
      </c>
      <c r="U32" s="4">
        <f t="shared" si="4"/>
        <v>4251</v>
      </c>
      <c r="V32" s="4">
        <f t="shared" si="5"/>
        <v>3522</v>
      </c>
      <c r="W32" s="34">
        <f t="shared" si="6"/>
        <v>3984.3333333333335</v>
      </c>
      <c r="X32" s="34">
        <f t="shared" si="7"/>
        <v>401.96309946726711</v>
      </c>
      <c r="Y32" s="35">
        <f t="shared" si="8"/>
        <v>10.088591135294916</v>
      </c>
      <c r="Z32" s="36">
        <f t="shared" si="9"/>
        <v>1</v>
      </c>
    </row>
    <row r="33" spans="1:26">
      <c r="A33" s="2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5727</v>
      </c>
      <c r="U33" s="10">
        <f t="shared" si="4"/>
        <v>4459</v>
      </c>
      <c r="V33" s="10">
        <f t="shared" si="5"/>
        <v>4429</v>
      </c>
      <c r="W33" s="37">
        <f t="shared" si="6"/>
        <v>4871.666666666667</v>
      </c>
      <c r="X33" s="37">
        <f t="shared" si="7"/>
        <v>740.89225487471242</v>
      </c>
      <c r="Y33" s="38">
        <f t="shared" si="8"/>
        <v>15.208188605023176</v>
      </c>
      <c r="Z33" s="39">
        <f t="shared" si="9"/>
        <v>1.222705596921275</v>
      </c>
    </row>
    <row r="34" spans="1:26">
      <c r="A34" s="2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2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16"/>
      <c r="S38" s="33">
        <v>1E-4</v>
      </c>
      <c r="T38" s="4">
        <f>I14</f>
        <v>2757</v>
      </c>
      <c r="U38" s="4">
        <f t="shared" ref="U38:V38" si="12">J14</f>
        <v>1650</v>
      </c>
      <c r="V38" s="4">
        <f t="shared" si="12"/>
        <v>3968</v>
      </c>
      <c r="W38" s="34">
        <f>AVERAGE(T38:V38)</f>
        <v>2791.6666666666665</v>
      </c>
      <c r="X38" s="34">
        <f>STDEV(T38:V38)</f>
        <v>1159.3887757492453</v>
      </c>
      <c r="Y38" s="35">
        <f>X38/W38*100</f>
        <v>41.530344205943116</v>
      </c>
      <c r="Z38" s="36">
        <f>W38/$V$44</f>
        <v>0.68913025590389199</v>
      </c>
    </row>
    <row r="39" spans="1:26">
      <c r="P39" s="16"/>
      <c r="S39" s="33">
        <f>S38/3.16</f>
        <v>3.1645569620253167E-5</v>
      </c>
      <c r="T39" s="4">
        <f t="shared" ref="T39:T45" si="13">I15</f>
        <v>4789</v>
      </c>
      <c r="U39" s="4">
        <f t="shared" ref="U39:U45" si="14">J15</f>
        <v>3592</v>
      </c>
      <c r="V39" s="4">
        <f t="shared" ref="V39:V45" si="15">K15</f>
        <v>4648</v>
      </c>
      <c r="W39" s="34">
        <f t="shared" ref="W39:W45" si="16">AVERAGE(T39:V39)</f>
        <v>4343</v>
      </c>
      <c r="X39" s="34">
        <f t="shared" ref="X39:X45" si="17">STDEV(T39:V39)</f>
        <v>654.19492507967379</v>
      </c>
      <c r="Y39" s="35">
        <f t="shared" ref="Y39:Y45" si="18">X39/W39*100</f>
        <v>15.06320343264273</v>
      </c>
      <c r="Z39" s="36">
        <f t="shared" ref="Z39:Z45" si="19">W39/$V$44</f>
        <v>1.0720809676623055</v>
      </c>
    </row>
    <row r="40" spans="1:26">
      <c r="S40" s="33">
        <f t="shared" ref="S40:S43" si="20">S39/3.16</f>
        <v>1.00144207659029E-5</v>
      </c>
      <c r="T40" s="4">
        <f t="shared" si="13"/>
        <v>6118</v>
      </c>
      <c r="U40" s="4">
        <f t="shared" si="14"/>
        <v>5997</v>
      </c>
      <c r="V40" s="4">
        <f t="shared" si="15"/>
        <v>8452</v>
      </c>
      <c r="W40" s="34">
        <f t="shared" si="16"/>
        <v>6855.666666666667</v>
      </c>
      <c r="X40" s="34">
        <f t="shared" si="17"/>
        <v>1383.7883990456519</v>
      </c>
      <c r="Y40" s="35">
        <f t="shared" si="18"/>
        <v>20.18459278036153</v>
      </c>
      <c r="Z40" s="36">
        <f t="shared" si="19"/>
        <v>1.6923393400806386</v>
      </c>
    </row>
    <row r="41" spans="1:26">
      <c r="S41" s="33">
        <f t="shared" si="20"/>
        <v>3.1691204955388923E-6</v>
      </c>
      <c r="T41" s="4">
        <f t="shared" si="13"/>
        <v>8802</v>
      </c>
      <c r="U41" s="4">
        <f t="shared" si="14"/>
        <v>6596</v>
      </c>
      <c r="V41" s="4">
        <f t="shared" si="15"/>
        <v>5946</v>
      </c>
      <c r="W41" s="34">
        <f t="shared" si="16"/>
        <v>7114.666666666667</v>
      </c>
      <c r="X41" s="34">
        <f t="shared" si="17"/>
        <v>1496.9787350972385</v>
      </c>
      <c r="Y41" s="35">
        <f t="shared" si="18"/>
        <v>21.040743090759538</v>
      </c>
      <c r="Z41" s="36">
        <f t="shared" si="19"/>
        <v>1.7562741709865877</v>
      </c>
    </row>
    <row r="42" spans="1:26">
      <c r="S42" s="33">
        <f t="shared" si="20"/>
        <v>1.0028862327654721E-6</v>
      </c>
      <c r="T42" s="4">
        <f t="shared" si="13"/>
        <v>6182</v>
      </c>
      <c r="U42" s="4">
        <f t="shared" si="14"/>
        <v>6265</v>
      </c>
      <c r="V42" s="4">
        <f t="shared" si="15"/>
        <v>5124</v>
      </c>
      <c r="W42" s="34">
        <f t="shared" si="16"/>
        <v>5857</v>
      </c>
      <c r="X42" s="34">
        <f t="shared" si="17"/>
        <v>636.15171146511898</v>
      </c>
      <c r="Y42" s="35">
        <f t="shared" si="18"/>
        <v>10.861391693104302</v>
      </c>
      <c r="Z42" s="36">
        <f t="shared" si="19"/>
        <v>1.4458158479387806</v>
      </c>
    </row>
    <row r="43" spans="1:26">
      <c r="S43" s="33">
        <f t="shared" si="20"/>
        <v>3.1736906100173168E-7</v>
      </c>
      <c r="T43" s="4">
        <f t="shared" si="13"/>
        <v>5395</v>
      </c>
      <c r="U43" s="4">
        <f t="shared" si="14"/>
        <v>5181</v>
      </c>
      <c r="V43" s="4">
        <f t="shared" si="15"/>
        <v>4487</v>
      </c>
      <c r="W43" s="34">
        <f t="shared" si="16"/>
        <v>5021</v>
      </c>
      <c r="X43" s="34">
        <f t="shared" si="17"/>
        <v>474.67462540144277</v>
      </c>
      <c r="Y43" s="35">
        <f t="shared" si="18"/>
        <v>9.4537866042908334</v>
      </c>
      <c r="Z43" s="36">
        <f t="shared" si="19"/>
        <v>1.2394470501110837</v>
      </c>
    </row>
    <row r="44" spans="1:26">
      <c r="S44" s="3" t="s">
        <v>40</v>
      </c>
      <c r="T44" s="4">
        <f t="shared" si="13"/>
        <v>4671</v>
      </c>
      <c r="U44" s="4">
        <f t="shared" si="14"/>
        <v>4218</v>
      </c>
      <c r="V44" s="4">
        <f t="shared" si="15"/>
        <v>4051</v>
      </c>
      <c r="W44" s="34">
        <f t="shared" si="16"/>
        <v>4313.333333333333</v>
      </c>
      <c r="X44" s="34">
        <f t="shared" si="17"/>
        <v>320.80575639057992</v>
      </c>
      <c r="Y44" s="35">
        <f t="shared" si="18"/>
        <v>7.437536856041266</v>
      </c>
      <c r="Z44" s="36">
        <f t="shared" si="19"/>
        <v>1.0647576730025508</v>
      </c>
    </row>
    <row r="45" spans="1:26">
      <c r="S45" s="9" t="s">
        <v>33</v>
      </c>
      <c r="T45" s="10">
        <f t="shared" si="13"/>
        <v>4250</v>
      </c>
      <c r="U45" s="10">
        <f t="shared" si="14"/>
        <v>3689</v>
      </c>
      <c r="V45" s="10">
        <f t="shared" si="15"/>
        <v>3746</v>
      </c>
      <c r="W45" s="37">
        <f t="shared" si="16"/>
        <v>3895</v>
      </c>
      <c r="X45" s="37">
        <f t="shared" si="17"/>
        <v>308.75718615118905</v>
      </c>
      <c r="Y45" s="38">
        <f t="shared" si="18"/>
        <v>7.9270137651139674</v>
      </c>
      <c r="Z45" s="39">
        <f t="shared" si="19"/>
        <v>0.96149098987904225</v>
      </c>
    </row>
  </sheetData>
  <mergeCells count="9">
    <mergeCell ref="S23:Z23"/>
    <mergeCell ref="S35:Z35"/>
    <mergeCell ref="O23:Q23"/>
    <mergeCell ref="E26:E31"/>
    <mergeCell ref="F32:H32"/>
    <mergeCell ref="F33:K33"/>
    <mergeCell ref="I32:K32"/>
    <mergeCell ref="F26:H31"/>
    <mergeCell ref="I26:K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Z45"/>
  <sheetViews>
    <sheetView topLeftCell="D18" zoomScale="80" zoomScaleNormal="80" workbookViewId="0">
      <selection activeCell="L50" sqref="L50"/>
    </sheetView>
  </sheetViews>
  <sheetFormatPr defaultRowHeight="15"/>
  <cols>
    <col min="1" max="1" width="4.28515625" customWidth="1"/>
    <col min="5" max="5" width="10.7109375" customWidth="1"/>
    <col min="8" max="8" width="7.7109375" customWidth="1"/>
    <col min="11" max="11" width="8.28515625" customWidth="1"/>
    <col min="12" max="12" width="11.85546875" customWidth="1"/>
    <col min="13" max="13" width="11.42578125" customWidth="1"/>
    <col min="16" max="16" width="11.140625" bestFit="1" customWidth="1"/>
    <col min="17" max="17" width="10.5703125" customWidth="1"/>
    <col min="23" max="23" width="9.5703125" bestFit="1" customWidth="1"/>
  </cols>
  <sheetData>
    <row r="3" spans="1:13">
      <c r="A3" s="44" t="s">
        <v>0</v>
      </c>
      <c r="B3" s="43"/>
      <c r="C3" s="43"/>
      <c r="D3" s="44" t="s">
        <v>1</v>
      </c>
      <c r="E3" s="43"/>
      <c r="F3" s="43"/>
      <c r="G3" s="43"/>
      <c r="H3" s="43"/>
      <c r="I3" s="43"/>
      <c r="J3" s="43"/>
      <c r="K3" s="44" t="s">
        <v>45</v>
      </c>
      <c r="L3" s="43"/>
      <c r="M3" s="43"/>
    </row>
    <row r="4" spans="1:13">
      <c r="A4" s="44" t="s">
        <v>3</v>
      </c>
      <c r="B4" s="43"/>
      <c r="C4" s="43"/>
      <c r="D4" s="43"/>
      <c r="E4" s="43"/>
      <c r="F4" s="43"/>
      <c r="G4" s="43"/>
      <c r="H4" s="43"/>
      <c r="I4" s="44" t="s">
        <v>4</v>
      </c>
      <c r="J4" s="43"/>
      <c r="K4" s="44" t="s">
        <v>46</v>
      </c>
      <c r="L4" s="43"/>
      <c r="M4" s="43"/>
    </row>
    <row r="5" spans="1:13">
      <c r="A5" s="44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>
      <c r="A6" s="44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44" t="s">
        <v>47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>
      <c r="A8" s="44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12" spans="1:13">
      <c r="A12" s="43"/>
      <c r="B12" s="43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>
      <c r="A13" s="43"/>
      <c r="B13" s="45">
        <v>1</v>
      </c>
      <c r="C13" s="45">
        <v>2</v>
      </c>
      <c r="D13" s="45">
        <v>3</v>
      </c>
      <c r="E13" s="45">
        <v>4</v>
      </c>
      <c r="F13" s="45">
        <v>5</v>
      </c>
      <c r="G13" s="45">
        <v>6</v>
      </c>
      <c r="H13" s="45">
        <v>7</v>
      </c>
      <c r="I13" s="45">
        <v>8</v>
      </c>
      <c r="J13" s="45">
        <v>9</v>
      </c>
      <c r="K13" s="45">
        <v>10</v>
      </c>
      <c r="L13" s="45">
        <v>11</v>
      </c>
      <c r="M13" s="45">
        <v>12</v>
      </c>
    </row>
    <row r="14" spans="1:13">
      <c r="A14" s="45" t="s">
        <v>11</v>
      </c>
      <c r="B14" s="46"/>
      <c r="C14" s="47"/>
      <c r="D14" s="47"/>
      <c r="E14" s="47">
        <v>49989</v>
      </c>
      <c r="F14" s="47">
        <v>11153</v>
      </c>
      <c r="G14" s="47">
        <v>11314</v>
      </c>
      <c r="H14" s="47">
        <v>11677</v>
      </c>
      <c r="I14" s="47">
        <v>11937</v>
      </c>
      <c r="J14" s="47">
        <v>12002</v>
      </c>
      <c r="K14" s="47">
        <v>13264</v>
      </c>
      <c r="L14" s="47">
        <v>393</v>
      </c>
      <c r="M14" s="48"/>
    </row>
    <row r="15" spans="1:13">
      <c r="A15" s="45" t="s">
        <v>12</v>
      </c>
      <c r="B15" s="49"/>
      <c r="C15" s="50"/>
      <c r="D15" s="50"/>
      <c r="E15" s="50">
        <v>49985</v>
      </c>
      <c r="F15" s="50">
        <v>14243</v>
      </c>
      <c r="G15" s="50">
        <v>13193</v>
      </c>
      <c r="H15" s="50">
        <v>12526</v>
      </c>
      <c r="I15" s="50">
        <v>12897</v>
      </c>
      <c r="J15" s="50">
        <v>13082</v>
      </c>
      <c r="K15" s="50">
        <v>13065</v>
      </c>
      <c r="L15" s="50">
        <v>945</v>
      </c>
      <c r="M15" s="51"/>
    </row>
    <row r="16" spans="1:13">
      <c r="A16" s="45" t="s">
        <v>13</v>
      </c>
      <c r="B16" s="49"/>
      <c r="C16" s="50"/>
      <c r="D16" s="50"/>
      <c r="E16" s="50">
        <v>49985</v>
      </c>
      <c r="F16" s="50">
        <v>14588</v>
      </c>
      <c r="G16" s="50">
        <v>14005</v>
      </c>
      <c r="H16" s="50">
        <v>13661</v>
      </c>
      <c r="I16" s="50">
        <v>13336</v>
      </c>
      <c r="J16" s="50">
        <v>13130</v>
      </c>
      <c r="K16" s="50">
        <v>12934</v>
      </c>
      <c r="L16" s="50"/>
      <c r="M16" s="51"/>
    </row>
    <row r="17" spans="1:26">
      <c r="A17" s="45" t="s">
        <v>14</v>
      </c>
      <c r="B17" s="49"/>
      <c r="C17" s="50"/>
      <c r="D17" s="50"/>
      <c r="E17" s="50">
        <v>49985</v>
      </c>
      <c r="F17" s="50">
        <v>13671</v>
      </c>
      <c r="G17" s="50">
        <v>13187</v>
      </c>
      <c r="H17" s="50">
        <v>13012</v>
      </c>
      <c r="I17" s="50">
        <v>13365</v>
      </c>
      <c r="J17" s="50">
        <v>12369</v>
      </c>
      <c r="K17" s="50">
        <v>13835</v>
      </c>
      <c r="L17" s="50"/>
      <c r="M17" s="51"/>
    </row>
    <row r="18" spans="1:26">
      <c r="A18" s="45" t="s">
        <v>15</v>
      </c>
      <c r="B18" s="49"/>
      <c r="C18" s="50"/>
      <c r="D18" s="50"/>
      <c r="E18" s="50">
        <v>49985</v>
      </c>
      <c r="F18" s="50">
        <v>12857</v>
      </c>
      <c r="G18" s="50">
        <v>12398</v>
      </c>
      <c r="H18" s="50">
        <v>12199</v>
      </c>
      <c r="I18" s="50">
        <v>11616</v>
      </c>
      <c r="J18" s="50">
        <v>12084</v>
      </c>
      <c r="K18" s="50">
        <v>10913</v>
      </c>
      <c r="L18" s="50"/>
      <c r="M18" s="51"/>
    </row>
    <row r="19" spans="1:26">
      <c r="A19" s="45" t="s">
        <v>16</v>
      </c>
      <c r="B19" s="49"/>
      <c r="C19" s="50"/>
      <c r="D19" s="50"/>
      <c r="E19" s="50">
        <v>49928</v>
      </c>
      <c r="F19" s="50">
        <v>11743</v>
      </c>
      <c r="G19" s="50">
        <v>11838</v>
      </c>
      <c r="H19" s="50">
        <v>10810</v>
      </c>
      <c r="I19" s="50">
        <v>11112</v>
      </c>
      <c r="J19" s="50">
        <v>11253</v>
      </c>
      <c r="K19" s="50">
        <v>11691</v>
      </c>
      <c r="L19" s="50"/>
      <c r="M19" s="51"/>
    </row>
    <row r="20" spans="1:26">
      <c r="A20" s="45" t="s">
        <v>17</v>
      </c>
      <c r="B20" s="49"/>
      <c r="C20" s="50"/>
      <c r="D20" s="50"/>
      <c r="E20" s="50">
        <v>49985</v>
      </c>
      <c r="F20" s="50">
        <v>11698</v>
      </c>
      <c r="G20" s="50">
        <v>10891</v>
      </c>
      <c r="H20" s="50">
        <v>10537</v>
      </c>
      <c r="I20" s="50">
        <v>11545</v>
      </c>
      <c r="J20" s="50">
        <v>10736</v>
      </c>
      <c r="K20" s="50">
        <v>10621</v>
      </c>
      <c r="L20" s="50"/>
      <c r="M20" s="51"/>
    </row>
    <row r="21" spans="1:26">
      <c r="A21" s="45" t="s">
        <v>18</v>
      </c>
      <c r="B21" s="52"/>
      <c r="C21" s="53"/>
      <c r="D21" s="53"/>
      <c r="E21" s="53"/>
      <c r="F21" s="53">
        <v>10572</v>
      </c>
      <c r="G21" s="53">
        <v>11126</v>
      </c>
      <c r="H21" s="53">
        <v>11006</v>
      </c>
      <c r="I21" s="53">
        <v>11039</v>
      </c>
      <c r="J21" s="53">
        <v>10548</v>
      </c>
      <c r="K21" s="53">
        <v>11223</v>
      </c>
      <c r="L21" s="53"/>
      <c r="M21" s="54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>
      <c r="A26" s="2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49989</v>
      </c>
      <c r="Q26" s="36">
        <f>P26/$P$32</f>
        <v>1.0000800240072021</v>
      </c>
      <c r="S26" s="33">
        <v>1E-4</v>
      </c>
      <c r="T26" s="4">
        <f>F14</f>
        <v>11153</v>
      </c>
      <c r="U26" s="4">
        <f t="shared" ref="U26:V33" si="0">G14</f>
        <v>11314</v>
      </c>
      <c r="V26" s="4">
        <f t="shared" si="0"/>
        <v>11677</v>
      </c>
      <c r="W26" s="34">
        <f>AVERAGE(T26:V26)</f>
        <v>11381.333333333334</v>
      </c>
      <c r="X26" s="34">
        <f>STDEV(T26:V26)</f>
        <v>268.41075487644542</v>
      </c>
      <c r="Y26" s="35">
        <f>X26/W26*100</f>
        <v>2.3583419184317487</v>
      </c>
      <c r="Z26" s="36">
        <f>W26/$W$32</f>
        <v>1.0307311477389363</v>
      </c>
    </row>
    <row r="27" spans="1:26">
      <c r="A27" s="2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14243</v>
      </c>
      <c r="U27" s="4">
        <f t="shared" si="0"/>
        <v>13193</v>
      </c>
      <c r="V27" s="4">
        <f t="shared" si="0"/>
        <v>12526</v>
      </c>
      <c r="W27" s="34">
        <f t="shared" ref="W27:W33" si="4">AVERAGE(T27:V27)</f>
        <v>13320.666666666666</v>
      </c>
      <c r="X27" s="34">
        <f t="shared" ref="X27:X33" si="5">STDEV(T27:V27)</f>
        <v>865.59016476236798</v>
      </c>
      <c r="Y27" s="35">
        <f t="shared" ref="Y27:Y33" si="6">X27/W27*100</f>
        <v>6.4980994301764277</v>
      </c>
      <c r="Z27" s="36">
        <f t="shared" ref="Z27:Z33" si="7">W27/$W$32</f>
        <v>1.2063635814767855</v>
      </c>
    </row>
    <row r="28" spans="1:26">
      <c r="A28" s="2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8">O27/2</f>
        <v>2.5000000000000001E-3</v>
      </c>
      <c r="P28" s="4">
        <f t="shared" si="1"/>
        <v>49985</v>
      </c>
      <c r="Q28" s="36">
        <f t="shared" si="2"/>
        <v>1</v>
      </c>
      <c r="S28" s="33">
        <f t="shared" ref="S28:S31" si="9">S27/3.16</f>
        <v>1.00144207659029E-5</v>
      </c>
      <c r="T28" s="4">
        <f t="shared" si="3"/>
        <v>14588</v>
      </c>
      <c r="U28" s="4">
        <f t="shared" si="0"/>
        <v>14005</v>
      </c>
      <c r="V28" s="4">
        <f t="shared" si="0"/>
        <v>13661</v>
      </c>
      <c r="W28" s="34">
        <f t="shared" si="4"/>
        <v>14084.666666666666</v>
      </c>
      <c r="X28" s="34">
        <f t="shared" si="5"/>
        <v>468.60680034898496</v>
      </c>
      <c r="Y28" s="35">
        <f t="shared" si="6"/>
        <v>3.327070575677936</v>
      </c>
      <c r="Z28" s="36">
        <f t="shared" si="7"/>
        <v>1.2755539455412666</v>
      </c>
    </row>
    <row r="29" spans="1:26">
      <c r="A29" s="2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8"/>
        <v>1.25E-3</v>
      </c>
      <c r="P29" s="4">
        <f t="shared" si="1"/>
        <v>49985</v>
      </c>
      <c r="Q29" s="36">
        <f t="shared" si="2"/>
        <v>1</v>
      </c>
      <c r="S29" s="33">
        <f t="shared" si="9"/>
        <v>3.1691204955388923E-6</v>
      </c>
      <c r="T29" s="4">
        <f t="shared" si="3"/>
        <v>13671</v>
      </c>
      <c r="U29" s="4">
        <f t="shared" si="0"/>
        <v>13187</v>
      </c>
      <c r="V29" s="4">
        <f t="shared" si="0"/>
        <v>13012</v>
      </c>
      <c r="W29" s="34">
        <f t="shared" si="4"/>
        <v>13290</v>
      </c>
      <c r="X29" s="34">
        <f t="shared" si="5"/>
        <v>341.3605132407672</v>
      </c>
      <c r="Y29" s="35">
        <f t="shared" si="6"/>
        <v>2.5685516421427179</v>
      </c>
      <c r="Z29" s="36">
        <f t="shared" si="7"/>
        <v>1.2035863068284731</v>
      </c>
    </row>
    <row r="30" spans="1:26">
      <c r="A30" s="2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8"/>
        <v>6.2500000000000001E-4</v>
      </c>
      <c r="P30" s="4">
        <f t="shared" si="1"/>
        <v>49985</v>
      </c>
      <c r="Q30" s="36">
        <f t="shared" si="2"/>
        <v>1</v>
      </c>
      <c r="S30" s="33">
        <f t="shared" si="9"/>
        <v>1.0028862327654721E-6</v>
      </c>
      <c r="T30" s="4">
        <f t="shared" si="3"/>
        <v>12857</v>
      </c>
      <c r="U30" s="4">
        <f t="shared" si="0"/>
        <v>12398</v>
      </c>
      <c r="V30" s="4">
        <f t="shared" si="0"/>
        <v>12199</v>
      </c>
      <c r="W30" s="34">
        <f t="shared" si="4"/>
        <v>12484.666666666666</v>
      </c>
      <c r="X30" s="34">
        <f t="shared" si="5"/>
        <v>337.45271273667851</v>
      </c>
      <c r="Y30" s="35">
        <f t="shared" si="6"/>
        <v>2.7029373049875463</v>
      </c>
      <c r="Z30" s="36">
        <f t="shared" si="7"/>
        <v>1.1306526595423534</v>
      </c>
    </row>
    <row r="31" spans="1:26">
      <c r="A31" s="2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8"/>
        <v>3.1250000000000001E-4</v>
      </c>
      <c r="P31" s="4">
        <f t="shared" si="1"/>
        <v>49928</v>
      </c>
      <c r="Q31" s="36">
        <f t="shared" si="2"/>
        <v>0.99885965789736919</v>
      </c>
      <c r="S31" s="33">
        <f t="shared" si="9"/>
        <v>3.1736906100173168E-7</v>
      </c>
      <c r="T31" s="4">
        <f t="shared" si="3"/>
        <v>11743</v>
      </c>
      <c r="U31" s="4">
        <f t="shared" si="0"/>
        <v>11838</v>
      </c>
      <c r="V31" s="4">
        <f t="shared" si="0"/>
        <v>10810</v>
      </c>
      <c r="W31" s="34">
        <f t="shared" si="4"/>
        <v>11463.666666666666</v>
      </c>
      <c r="X31" s="34">
        <f t="shared" si="5"/>
        <v>568.08127352813108</v>
      </c>
      <c r="Y31" s="35">
        <f t="shared" si="6"/>
        <v>4.9554936482928476</v>
      </c>
      <c r="Z31" s="36">
        <f t="shared" si="7"/>
        <v>1.0381875264142968</v>
      </c>
    </row>
    <row r="32" spans="1:26">
      <c r="A32" s="2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11698</v>
      </c>
      <c r="U32" s="4">
        <f t="shared" si="0"/>
        <v>10891</v>
      </c>
      <c r="V32" s="4">
        <f t="shared" si="0"/>
        <v>10537</v>
      </c>
      <c r="W32" s="34">
        <f t="shared" si="4"/>
        <v>11042</v>
      </c>
      <c r="X32" s="34">
        <f t="shared" si="5"/>
        <v>595.04705696272458</v>
      </c>
      <c r="Y32" s="35">
        <f t="shared" si="6"/>
        <v>5.3889427364854612</v>
      </c>
      <c r="Z32" s="36">
        <f t="shared" si="7"/>
        <v>1</v>
      </c>
    </row>
    <row r="33" spans="1:26">
      <c r="A33" s="2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10572</v>
      </c>
      <c r="U33" s="10">
        <f t="shared" si="0"/>
        <v>11126</v>
      </c>
      <c r="V33" s="10">
        <f t="shared" si="0"/>
        <v>11006</v>
      </c>
      <c r="W33" s="37">
        <f t="shared" si="4"/>
        <v>10901.333333333334</v>
      </c>
      <c r="X33" s="37">
        <f t="shared" si="5"/>
        <v>291.45382710361389</v>
      </c>
      <c r="Y33" s="38">
        <f t="shared" si="6"/>
        <v>2.6735612809162235</v>
      </c>
      <c r="Z33" s="39">
        <f t="shared" si="7"/>
        <v>0.98726076193926227</v>
      </c>
    </row>
    <row r="34" spans="1:26">
      <c r="A34" s="2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2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16"/>
      <c r="S38" s="33">
        <v>1E-4</v>
      </c>
      <c r="T38" s="4">
        <f>I14</f>
        <v>11937</v>
      </c>
      <c r="U38" s="4">
        <f t="shared" ref="U38:V45" si="10">J14</f>
        <v>12002</v>
      </c>
      <c r="V38" s="4">
        <f t="shared" si="10"/>
        <v>13264</v>
      </c>
      <c r="W38" s="34">
        <f>AVERAGE(T38:V38)</f>
        <v>12401</v>
      </c>
      <c r="X38" s="34">
        <f>STDEV(T38:V38)</f>
        <v>748.08622497677368</v>
      </c>
      <c r="Y38" s="35">
        <f>X38/W38*100</f>
        <v>6.0324669379628553</v>
      </c>
      <c r="Z38" s="36">
        <f>W38/$V$44</f>
        <v>1.1675925054138028</v>
      </c>
    </row>
    <row r="39" spans="1:26">
      <c r="P39" s="16"/>
      <c r="S39" s="33">
        <f>S38/3.16</f>
        <v>3.1645569620253167E-5</v>
      </c>
      <c r="T39" s="4">
        <f t="shared" ref="T39:T45" si="11">I15</f>
        <v>12897</v>
      </c>
      <c r="U39" s="4">
        <f t="shared" si="10"/>
        <v>13082</v>
      </c>
      <c r="V39" s="4">
        <f t="shared" si="10"/>
        <v>13065</v>
      </c>
      <c r="W39" s="34">
        <f t="shared" ref="W39:W45" si="12">AVERAGE(T39:V39)</f>
        <v>13014.666666666666</v>
      </c>
      <c r="X39" s="34">
        <f t="shared" ref="X39:X45" si="13">STDEV(T39:V39)</f>
        <v>102.25621415514691</v>
      </c>
      <c r="Y39" s="35">
        <f t="shared" ref="Y39:Y45" si="14">X39/W39*100</f>
        <v>0.78569983215203543</v>
      </c>
      <c r="Z39" s="36">
        <f t="shared" ref="Z39:Z45" si="15">W39/$V$44</f>
        <v>1.2253711201079622</v>
      </c>
    </row>
    <row r="40" spans="1:26">
      <c r="S40" s="33">
        <f t="shared" ref="S40:S43" si="16">S39/3.16</f>
        <v>1.00144207659029E-5</v>
      </c>
      <c r="T40" s="4">
        <f t="shared" si="11"/>
        <v>13336</v>
      </c>
      <c r="U40" s="4">
        <f t="shared" si="10"/>
        <v>13130</v>
      </c>
      <c r="V40" s="4">
        <f t="shared" si="10"/>
        <v>12934</v>
      </c>
      <c r="W40" s="34">
        <f t="shared" si="12"/>
        <v>13133.333333333334</v>
      </c>
      <c r="X40" s="34">
        <f t="shared" si="13"/>
        <v>201.02072861608892</v>
      </c>
      <c r="Y40" s="35">
        <f t="shared" si="14"/>
        <v>1.530614684894078</v>
      </c>
      <c r="Z40" s="36">
        <f t="shared" si="15"/>
        <v>1.2365439538022158</v>
      </c>
    </row>
    <row r="41" spans="1:26">
      <c r="S41" s="33">
        <f t="shared" si="16"/>
        <v>3.1691204955388923E-6</v>
      </c>
      <c r="T41" s="4">
        <f t="shared" si="11"/>
        <v>13365</v>
      </c>
      <c r="U41" s="4">
        <f t="shared" si="10"/>
        <v>12369</v>
      </c>
      <c r="V41" s="4">
        <f t="shared" si="10"/>
        <v>13835</v>
      </c>
      <c r="W41" s="34">
        <f t="shared" si="12"/>
        <v>13189.666666666666</v>
      </c>
      <c r="X41" s="34">
        <f t="shared" si="13"/>
        <v>748.56217733288076</v>
      </c>
      <c r="Y41" s="35">
        <f t="shared" si="14"/>
        <v>5.6753684247735405</v>
      </c>
      <c r="Z41" s="36">
        <f t="shared" si="15"/>
        <v>1.2418479113705552</v>
      </c>
    </row>
    <row r="42" spans="1:26">
      <c r="S42" s="33">
        <f t="shared" si="16"/>
        <v>1.0028862327654721E-6</v>
      </c>
      <c r="T42" s="4">
        <f t="shared" si="11"/>
        <v>11616</v>
      </c>
      <c r="U42" s="4">
        <f t="shared" si="10"/>
        <v>12084</v>
      </c>
      <c r="V42" s="4">
        <f t="shared" si="10"/>
        <v>10913</v>
      </c>
      <c r="W42" s="34">
        <f t="shared" si="12"/>
        <v>11537.666666666666</v>
      </c>
      <c r="X42" s="34">
        <f t="shared" si="13"/>
        <v>589.41694354110939</v>
      </c>
      <c r="Y42" s="35">
        <f t="shared" si="14"/>
        <v>5.1086321053457606</v>
      </c>
      <c r="Z42" s="36">
        <f t="shared" si="15"/>
        <v>1.0863070018516774</v>
      </c>
    </row>
    <row r="43" spans="1:26">
      <c r="S43" s="33">
        <f t="shared" si="16"/>
        <v>3.1736906100173168E-7</v>
      </c>
      <c r="T43" s="4">
        <f t="shared" si="11"/>
        <v>11112</v>
      </c>
      <c r="U43" s="4">
        <f t="shared" si="10"/>
        <v>11253</v>
      </c>
      <c r="V43" s="4">
        <f t="shared" si="10"/>
        <v>11691</v>
      </c>
      <c r="W43" s="34">
        <f t="shared" si="12"/>
        <v>11352</v>
      </c>
      <c r="X43" s="34">
        <f t="shared" si="13"/>
        <v>301.92879955380209</v>
      </c>
      <c r="Y43" s="35">
        <f t="shared" si="14"/>
        <v>2.6596969657664031</v>
      </c>
      <c r="Z43" s="36">
        <f t="shared" si="15"/>
        <v>1.0688259109311742</v>
      </c>
    </row>
    <row r="44" spans="1:26">
      <c r="S44" s="3" t="s">
        <v>40</v>
      </c>
      <c r="T44" s="4">
        <f t="shared" si="11"/>
        <v>11545</v>
      </c>
      <c r="U44" s="4">
        <f t="shared" si="10"/>
        <v>10736</v>
      </c>
      <c r="V44" s="4">
        <f t="shared" si="10"/>
        <v>10621</v>
      </c>
      <c r="W44" s="34">
        <f t="shared" si="12"/>
        <v>10967.333333333334</v>
      </c>
      <c r="X44" s="34">
        <f t="shared" si="13"/>
        <v>503.56760552416722</v>
      </c>
      <c r="Y44" s="35">
        <f t="shared" si="14"/>
        <v>4.5915227541562871</v>
      </c>
      <c r="Z44" s="36">
        <f t="shared" si="15"/>
        <v>1.0326083545177793</v>
      </c>
    </row>
    <row r="45" spans="1:26">
      <c r="S45" s="9" t="s">
        <v>33</v>
      </c>
      <c r="T45" s="10">
        <f t="shared" si="11"/>
        <v>11039</v>
      </c>
      <c r="U45" s="10">
        <f t="shared" si="10"/>
        <v>10548</v>
      </c>
      <c r="V45" s="10">
        <f t="shared" si="10"/>
        <v>11223</v>
      </c>
      <c r="W45" s="37">
        <f t="shared" si="12"/>
        <v>10936.666666666666</v>
      </c>
      <c r="X45" s="37">
        <f t="shared" si="13"/>
        <v>348.94173343603268</v>
      </c>
      <c r="Y45" s="38">
        <f t="shared" si="14"/>
        <v>3.1905675108445539</v>
      </c>
      <c r="Z45" s="39">
        <f t="shared" si="15"/>
        <v>1.0297209930012867</v>
      </c>
    </row>
  </sheetData>
  <mergeCells count="9">
    <mergeCell ref="F33:K33"/>
    <mergeCell ref="S35:Z35"/>
    <mergeCell ref="O23:Q23"/>
    <mergeCell ref="S23:Z23"/>
    <mergeCell ref="E26:E31"/>
    <mergeCell ref="F26:H31"/>
    <mergeCell ref="I26:K31"/>
    <mergeCell ref="F32:H32"/>
    <mergeCell ref="I32:K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Z45"/>
  <sheetViews>
    <sheetView topLeftCell="E9" zoomScale="80" zoomScaleNormal="80" workbookViewId="0">
      <selection activeCell="W18" sqref="W18"/>
    </sheetView>
  </sheetViews>
  <sheetFormatPr defaultRowHeight="15"/>
  <cols>
    <col min="1" max="1" width="4.28515625" style="43" customWidth="1"/>
    <col min="2" max="4" width="9.140625" style="43"/>
    <col min="5" max="5" width="10.7109375" style="43" customWidth="1"/>
    <col min="6" max="7" width="9.140625" style="43"/>
    <col min="8" max="8" width="7.7109375" style="43" customWidth="1"/>
    <col min="9" max="10" width="9.140625" style="43"/>
    <col min="11" max="11" width="8.28515625" style="43" customWidth="1"/>
    <col min="12" max="12" width="11.85546875" style="43" customWidth="1"/>
    <col min="13" max="13" width="11.42578125" style="43" customWidth="1"/>
    <col min="14" max="15" width="9.140625" style="43"/>
    <col min="16" max="16" width="11.140625" style="43" bestFit="1" customWidth="1"/>
    <col min="17" max="17" width="10.5703125" style="43" customWidth="1"/>
    <col min="18" max="22" width="9.140625" style="43"/>
    <col min="23" max="23" width="9.5703125" style="43" bestFit="1" customWidth="1"/>
    <col min="24" max="16384" width="9.140625" style="43"/>
  </cols>
  <sheetData>
    <row r="3" spans="1:13">
      <c r="A3" s="65" t="s">
        <v>0</v>
      </c>
      <c r="B3" s="64"/>
      <c r="C3" s="64"/>
      <c r="D3" s="65" t="s">
        <v>1</v>
      </c>
      <c r="E3" s="64"/>
      <c r="F3" s="64"/>
      <c r="G3" s="64"/>
      <c r="H3" s="64"/>
      <c r="I3" s="64"/>
      <c r="J3" s="64"/>
      <c r="K3" s="65" t="s">
        <v>48</v>
      </c>
      <c r="L3" s="64"/>
      <c r="M3" s="64"/>
    </row>
    <row r="4" spans="1:13">
      <c r="A4" s="65" t="s">
        <v>3</v>
      </c>
      <c r="B4" s="64"/>
      <c r="C4" s="64"/>
      <c r="D4" s="64"/>
      <c r="E4" s="64"/>
      <c r="F4" s="64"/>
      <c r="G4" s="64"/>
      <c r="H4" s="64"/>
      <c r="I4" s="65" t="s">
        <v>4</v>
      </c>
      <c r="J4" s="64"/>
      <c r="K4" s="65" t="s">
        <v>49</v>
      </c>
      <c r="L4" s="64"/>
      <c r="M4" s="64"/>
    </row>
    <row r="5" spans="1:13">
      <c r="A5" s="65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>
      <c r="A6" s="65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>
      <c r="A7" s="65" t="s">
        <v>50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>
      <c r="A8" s="44" t="s">
        <v>9</v>
      </c>
    </row>
    <row r="12" spans="1:13">
      <c r="B12" s="43" t="s">
        <v>10</v>
      </c>
    </row>
    <row r="13" spans="1:13">
      <c r="B13" s="45">
        <v>1</v>
      </c>
      <c r="C13" s="45">
        <v>2</v>
      </c>
      <c r="D13" s="45">
        <v>3</v>
      </c>
      <c r="E13" s="45">
        <v>4</v>
      </c>
      <c r="F13" s="45">
        <v>5</v>
      </c>
      <c r="G13" s="45">
        <v>6</v>
      </c>
      <c r="H13" s="45">
        <v>7</v>
      </c>
      <c r="I13" s="45">
        <v>8</v>
      </c>
      <c r="J13" s="45">
        <v>9</v>
      </c>
      <c r="K13" s="45">
        <v>10</v>
      </c>
      <c r="L13" s="45">
        <v>11</v>
      </c>
      <c r="M13" s="45">
        <v>12</v>
      </c>
    </row>
    <row r="14" spans="1:13">
      <c r="A14" s="45" t="s">
        <v>11</v>
      </c>
      <c r="B14" s="55"/>
      <c r="C14" s="56"/>
      <c r="D14" s="56"/>
      <c r="E14" s="56">
        <v>49985</v>
      </c>
      <c r="F14" s="56">
        <v>7867</v>
      </c>
      <c r="G14" s="56">
        <v>7228</v>
      </c>
      <c r="H14" s="56">
        <v>6956</v>
      </c>
      <c r="I14" s="56">
        <v>7526</v>
      </c>
      <c r="J14" s="56">
        <v>7366</v>
      </c>
      <c r="K14" s="56">
        <v>9312</v>
      </c>
      <c r="L14" s="56">
        <v>430</v>
      </c>
      <c r="M14" s="57"/>
    </row>
    <row r="15" spans="1:13">
      <c r="A15" s="45" t="s">
        <v>12</v>
      </c>
      <c r="B15" s="58"/>
      <c r="C15" s="59"/>
      <c r="D15" s="59"/>
      <c r="E15" s="59">
        <v>49985</v>
      </c>
      <c r="F15" s="59">
        <v>10067</v>
      </c>
      <c r="G15" s="59">
        <v>8708</v>
      </c>
      <c r="H15" s="59">
        <v>8506</v>
      </c>
      <c r="I15" s="59">
        <v>8338</v>
      </c>
      <c r="J15" s="59">
        <v>8843</v>
      </c>
      <c r="K15" s="59">
        <v>9327</v>
      </c>
      <c r="L15" s="59">
        <v>1301</v>
      </c>
      <c r="M15" s="60"/>
    </row>
    <row r="16" spans="1:13">
      <c r="A16" s="45" t="s">
        <v>13</v>
      </c>
      <c r="B16" s="58"/>
      <c r="C16" s="59"/>
      <c r="D16" s="59"/>
      <c r="E16" s="59">
        <v>49985</v>
      </c>
      <c r="F16" s="59">
        <v>11167</v>
      </c>
      <c r="G16" s="59">
        <v>10447</v>
      </c>
      <c r="H16" s="59">
        <v>10224</v>
      </c>
      <c r="I16" s="59">
        <v>10363</v>
      </c>
      <c r="J16" s="59">
        <v>10716</v>
      </c>
      <c r="K16" s="59">
        <v>10413</v>
      </c>
      <c r="L16" s="59"/>
      <c r="M16" s="60"/>
    </row>
    <row r="17" spans="1:26">
      <c r="A17" s="45" t="s">
        <v>14</v>
      </c>
      <c r="B17" s="58"/>
      <c r="C17" s="59"/>
      <c r="D17" s="59"/>
      <c r="E17" s="59">
        <v>49985</v>
      </c>
      <c r="F17" s="59">
        <v>10439</v>
      </c>
      <c r="G17" s="59">
        <v>10134</v>
      </c>
      <c r="H17" s="59">
        <v>10607</v>
      </c>
      <c r="I17" s="59">
        <v>10966</v>
      </c>
      <c r="J17" s="59">
        <v>9895</v>
      </c>
      <c r="K17" s="59">
        <v>11704</v>
      </c>
      <c r="L17" s="59"/>
      <c r="M17" s="60"/>
    </row>
    <row r="18" spans="1:26">
      <c r="A18" s="45" t="s">
        <v>15</v>
      </c>
      <c r="B18" s="58"/>
      <c r="C18" s="59"/>
      <c r="D18" s="59"/>
      <c r="E18" s="59">
        <v>49985</v>
      </c>
      <c r="F18" s="59">
        <v>10844</v>
      </c>
      <c r="G18" s="59">
        <v>10895</v>
      </c>
      <c r="H18" s="59">
        <v>10926</v>
      </c>
      <c r="I18" s="59">
        <v>10341</v>
      </c>
      <c r="J18" s="59">
        <v>10906</v>
      </c>
      <c r="K18" s="59">
        <v>10926</v>
      </c>
      <c r="L18" s="59"/>
      <c r="M18" s="60"/>
    </row>
    <row r="19" spans="1:26">
      <c r="A19" s="45" t="s">
        <v>16</v>
      </c>
      <c r="B19" s="58"/>
      <c r="C19" s="59"/>
      <c r="D19" s="59"/>
      <c r="E19" s="59">
        <v>49985</v>
      </c>
      <c r="F19" s="59">
        <v>10089</v>
      </c>
      <c r="G19" s="59">
        <v>10323</v>
      </c>
      <c r="H19" s="59">
        <v>10591</v>
      </c>
      <c r="I19" s="59">
        <v>10012</v>
      </c>
      <c r="J19" s="59">
        <v>9977</v>
      </c>
      <c r="K19" s="59">
        <v>11245</v>
      </c>
      <c r="L19" s="59"/>
      <c r="M19" s="60"/>
    </row>
    <row r="20" spans="1:26">
      <c r="A20" s="45" t="s">
        <v>17</v>
      </c>
      <c r="B20" s="58"/>
      <c r="C20" s="59"/>
      <c r="D20" s="59"/>
      <c r="E20" s="59">
        <v>49985</v>
      </c>
      <c r="F20" s="59">
        <v>11507</v>
      </c>
      <c r="G20" s="59">
        <v>10612</v>
      </c>
      <c r="H20" s="59">
        <v>10123</v>
      </c>
      <c r="I20" s="59">
        <v>10253</v>
      </c>
      <c r="J20" s="59">
        <v>9935</v>
      </c>
      <c r="K20" s="59">
        <v>10395</v>
      </c>
      <c r="L20" s="59"/>
      <c r="M20" s="60"/>
    </row>
    <row r="21" spans="1:26">
      <c r="A21" s="45" t="s">
        <v>18</v>
      </c>
      <c r="B21" s="61"/>
      <c r="C21" s="62"/>
      <c r="D21" s="62"/>
      <c r="E21" s="62"/>
      <c r="F21" s="62">
        <v>9622</v>
      </c>
      <c r="G21" s="62">
        <v>10266</v>
      </c>
      <c r="H21" s="62">
        <v>10219</v>
      </c>
      <c r="I21" s="62">
        <v>10496</v>
      </c>
      <c r="J21" s="62">
        <v>10235</v>
      </c>
      <c r="K21" s="62">
        <v>11122</v>
      </c>
      <c r="L21" s="62"/>
      <c r="M21" s="63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45">
        <v>1</v>
      </c>
      <c r="C25" s="45">
        <v>2</v>
      </c>
      <c r="D25" s="45">
        <v>3</v>
      </c>
      <c r="E25" s="45">
        <v>4</v>
      </c>
      <c r="F25" s="45">
        <v>5</v>
      </c>
      <c r="G25" s="45">
        <v>6</v>
      </c>
      <c r="H25" s="45">
        <v>7</v>
      </c>
      <c r="I25" s="45">
        <v>8</v>
      </c>
      <c r="J25" s="45">
        <v>9</v>
      </c>
      <c r="K25" s="45">
        <v>10</v>
      </c>
      <c r="L25" s="45">
        <v>11</v>
      </c>
      <c r="M25" s="45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>
      <c r="A26" s="45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49985</v>
      </c>
      <c r="Q26" s="36">
        <f>P26/$P$32</f>
        <v>1</v>
      </c>
      <c r="S26" s="33">
        <v>1E-4</v>
      </c>
      <c r="T26" s="4">
        <f>F14</f>
        <v>7867</v>
      </c>
      <c r="U26" s="4">
        <f t="shared" ref="U26:V33" si="0">G14</f>
        <v>7228</v>
      </c>
      <c r="V26" s="4">
        <f t="shared" si="0"/>
        <v>6956</v>
      </c>
      <c r="W26" s="34">
        <f>AVERAGE(T26:V26)</f>
        <v>7350.333333333333</v>
      </c>
      <c r="X26" s="34">
        <f>STDEV(T26:V26)</f>
        <v>467.65835107835761</v>
      </c>
      <c r="Y26" s="35">
        <f>X26/W26*100</f>
        <v>6.3624101094511483</v>
      </c>
      <c r="Z26" s="36">
        <f>W26/$W$32</f>
        <v>0.68392159295329069</v>
      </c>
    </row>
    <row r="27" spans="1:26">
      <c r="A27" s="45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10067</v>
      </c>
      <c r="U27" s="4">
        <f t="shared" si="0"/>
        <v>8708</v>
      </c>
      <c r="V27" s="4">
        <f t="shared" si="0"/>
        <v>8506</v>
      </c>
      <c r="W27" s="34">
        <f t="shared" ref="W27:W33" si="4">AVERAGE(T27:V27)</f>
        <v>9093.6666666666661</v>
      </c>
      <c r="X27" s="34">
        <f t="shared" ref="X27:X33" si="5">STDEV(T27:V27)</f>
        <v>848.96073721540756</v>
      </c>
      <c r="Y27" s="35">
        <f t="shared" ref="Y27:Y33" si="6">X27/W27*100</f>
        <v>9.335736269367775</v>
      </c>
      <c r="Z27" s="36">
        <f t="shared" ref="Z27:Z33" si="7">W27/$W$32</f>
        <v>0.84613237392221319</v>
      </c>
    </row>
    <row r="28" spans="1:26">
      <c r="A28" s="45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8">O27/2</f>
        <v>2.5000000000000001E-3</v>
      </c>
      <c r="P28" s="4">
        <f t="shared" si="1"/>
        <v>49985</v>
      </c>
      <c r="Q28" s="36">
        <f t="shared" si="2"/>
        <v>1</v>
      </c>
      <c r="S28" s="33">
        <f t="shared" ref="S28:S31" si="9">S27/3.16</f>
        <v>1.00144207659029E-5</v>
      </c>
      <c r="T28" s="4">
        <f t="shared" si="3"/>
        <v>11167</v>
      </c>
      <c r="U28" s="4">
        <f t="shared" si="0"/>
        <v>10447</v>
      </c>
      <c r="V28" s="4">
        <f t="shared" si="0"/>
        <v>10224</v>
      </c>
      <c r="W28" s="34">
        <f t="shared" si="4"/>
        <v>10612.666666666666</v>
      </c>
      <c r="X28" s="34">
        <f t="shared" si="5"/>
        <v>492.84514133076658</v>
      </c>
      <c r="Y28" s="35">
        <f t="shared" si="6"/>
        <v>4.6439331113521574</v>
      </c>
      <c r="Z28" s="36">
        <f t="shared" si="7"/>
        <v>0.98746975994045028</v>
      </c>
    </row>
    <row r="29" spans="1:26">
      <c r="A29" s="45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8"/>
        <v>1.25E-3</v>
      </c>
      <c r="P29" s="4">
        <f t="shared" si="1"/>
        <v>49985</v>
      </c>
      <c r="Q29" s="36">
        <f t="shared" si="2"/>
        <v>1</v>
      </c>
      <c r="S29" s="33">
        <f t="shared" si="9"/>
        <v>3.1691204955388923E-6</v>
      </c>
      <c r="T29" s="4">
        <f t="shared" si="3"/>
        <v>10439</v>
      </c>
      <c r="U29" s="4">
        <f t="shared" si="0"/>
        <v>10134</v>
      </c>
      <c r="V29" s="4">
        <f t="shared" si="0"/>
        <v>10607</v>
      </c>
      <c r="W29" s="34">
        <f t="shared" si="4"/>
        <v>10393.333333333334</v>
      </c>
      <c r="X29" s="34">
        <f t="shared" si="5"/>
        <v>239.78393051525214</v>
      </c>
      <c r="Y29" s="35">
        <f t="shared" si="6"/>
        <v>2.3070936226611813</v>
      </c>
      <c r="Z29" s="36">
        <f t="shared" si="7"/>
        <v>0.96706159667514424</v>
      </c>
    </row>
    <row r="30" spans="1:26">
      <c r="A30" s="45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8"/>
        <v>6.2500000000000001E-4</v>
      </c>
      <c r="P30" s="4">
        <f t="shared" si="1"/>
        <v>49985</v>
      </c>
      <c r="Q30" s="36">
        <f t="shared" si="2"/>
        <v>1</v>
      </c>
      <c r="S30" s="33">
        <f t="shared" si="9"/>
        <v>1.0028862327654721E-6</v>
      </c>
      <c r="T30" s="4">
        <f t="shared" si="3"/>
        <v>10844</v>
      </c>
      <c r="U30" s="4">
        <f t="shared" si="0"/>
        <v>10895</v>
      </c>
      <c r="V30" s="4">
        <f t="shared" si="0"/>
        <v>10926</v>
      </c>
      <c r="W30" s="34">
        <f t="shared" si="4"/>
        <v>10888.333333333334</v>
      </c>
      <c r="X30" s="34">
        <f t="shared" si="5"/>
        <v>41.404508611300621</v>
      </c>
      <c r="Y30" s="35">
        <f t="shared" si="6"/>
        <v>0.38026488851646062</v>
      </c>
      <c r="Z30" s="36">
        <f t="shared" si="7"/>
        <v>1.0131195335276968</v>
      </c>
    </row>
    <row r="31" spans="1:26">
      <c r="A31" s="45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8"/>
        <v>3.1250000000000001E-4</v>
      </c>
      <c r="P31" s="4">
        <f t="shared" si="1"/>
        <v>49985</v>
      </c>
      <c r="Q31" s="36">
        <f t="shared" si="2"/>
        <v>1</v>
      </c>
      <c r="S31" s="33">
        <f t="shared" si="9"/>
        <v>3.1736906100173168E-7</v>
      </c>
      <c r="T31" s="4">
        <f t="shared" si="3"/>
        <v>10089</v>
      </c>
      <c r="U31" s="4">
        <f t="shared" si="0"/>
        <v>10323</v>
      </c>
      <c r="V31" s="4">
        <f t="shared" si="0"/>
        <v>10591</v>
      </c>
      <c r="W31" s="34">
        <f t="shared" si="4"/>
        <v>10334.333333333334</v>
      </c>
      <c r="X31" s="34">
        <f t="shared" si="5"/>
        <v>251.19182576935754</v>
      </c>
      <c r="Y31" s="35">
        <f t="shared" si="6"/>
        <v>2.4306534119539163</v>
      </c>
      <c r="Z31" s="36">
        <f t="shared" si="7"/>
        <v>0.96157186278766826</v>
      </c>
    </row>
    <row r="32" spans="1:26">
      <c r="A32" s="45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11507</v>
      </c>
      <c r="U32" s="4">
        <f t="shared" si="0"/>
        <v>10612</v>
      </c>
      <c r="V32" s="4">
        <f t="shared" si="0"/>
        <v>10123</v>
      </c>
      <c r="W32" s="34">
        <f t="shared" si="4"/>
        <v>10747.333333333334</v>
      </c>
      <c r="X32" s="34">
        <f t="shared" si="5"/>
        <v>701.85492328069006</v>
      </c>
      <c r="Y32" s="35">
        <f t="shared" si="6"/>
        <v>6.5305029769929597</v>
      </c>
      <c r="Z32" s="36">
        <f t="shared" si="7"/>
        <v>1</v>
      </c>
    </row>
    <row r="33" spans="1:26">
      <c r="A33" s="45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9622</v>
      </c>
      <c r="U33" s="10">
        <f t="shared" si="0"/>
        <v>10266</v>
      </c>
      <c r="V33" s="10">
        <f t="shared" si="0"/>
        <v>10219</v>
      </c>
      <c r="W33" s="37">
        <f t="shared" si="4"/>
        <v>10035.666666666666</v>
      </c>
      <c r="X33" s="37">
        <f t="shared" si="5"/>
        <v>359.01578423983432</v>
      </c>
      <c r="Y33" s="38">
        <f t="shared" si="6"/>
        <v>3.5773984545770188</v>
      </c>
      <c r="Z33" s="39">
        <f t="shared" si="7"/>
        <v>0.9337820234476768</v>
      </c>
    </row>
    <row r="34" spans="1:26">
      <c r="A34" s="45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45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50"/>
      <c r="S38" s="33">
        <v>1E-4</v>
      </c>
      <c r="T38" s="4">
        <f>I14</f>
        <v>7526</v>
      </c>
      <c r="U38" s="4">
        <f t="shared" ref="U38:V45" si="10">J14</f>
        <v>7366</v>
      </c>
      <c r="V38" s="4">
        <f t="shared" si="10"/>
        <v>9312</v>
      </c>
      <c r="W38" s="34">
        <f>AVERAGE(T38:V38)</f>
        <v>8068</v>
      </c>
      <c r="X38" s="34">
        <f>STDEV(T38:V38)</f>
        <v>1080.3018096809799</v>
      </c>
      <c r="Y38" s="35">
        <f>X38/W38*100</f>
        <v>13.38995797819757</v>
      </c>
      <c r="Z38" s="36">
        <f>W38/$V$44</f>
        <v>0.77614237614237613</v>
      </c>
    </row>
    <row r="39" spans="1:26">
      <c r="P39" s="50"/>
      <c r="S39" s="33">
        <f>S38/3.16</f>
        <v>3.1645569620253167E-5</v>
      </c>
      <c r="T39" s="4">
        <f t="shared" ref="T39:T45" si="11">I15</f>
        <v>8338</v>
      </c>
      <c r="U39" s="4">
        <f t="shared" si="10"/>
        <v>8843</v>
      </c>
      <c r="V39" s="4">
        <f t="shared" si="10"/>
        <v>9327</v>
      </c>
      <c r="W39" s="34">
        <f t="shared" ref="W39:W45" si="12">AVERAGE(T39:V39)</f>
        <v>8836</v>
      </c>
      <c r="X39" s="34">
        <f t="shared" ref="X39:X45" si="13">STDEV(T39:V39)</f>
        <v>494.53715735018335</v>
      </c>
      <c r="Y39" s="35">
        <f t="shared" ref="Y39:Y45" si="14">X39/W39*100</f>
        <v>5.596844243438019</v>
      </c>
      <c r="Z39" s="36">
        <f t="shared" ref="Z39:Z45" si="15">W39/$V$44</f>
        <v>0.85002405002405002</v>
      </c>
    </row>
    <row r="40" spans="1:26">
      <c r="S40" s="33">
        <f t="shared" ref="S40:S43" si="16">S39/3.16</f>
        <v>1.00144207659029E-5</v>
      </c>
      <c r="T40" s="4">
        <f t="shared" si="11"/>
        <v>10363</v>
      </c>
      <c r="U40" s="4">
        <f t="shared" si="10"/>
        <v>10716</v>
      </c>
      <c r="V40" s="4">
        <f t="shared" si="10"/>
        <v>10413</v>
      </c>
      <c r="W40" s="34">
        <f t="shared" si="12"/>
        <v>10497.333333333334</v>
      </c>
      <c r="X40" s="34">
        <f t="shared" si="13"/>
        <v>191.01396109536932</v>
      </c>
      <c r="Y40" s="35">
        <f t="shared" si="14"/>
        <v>1.8196427133434141</v>
      </c>
      <c r="Z40" s="36">
        <f t="shared" si="15"/>
        <v>1.0098444765111432</v>
      </c>
    </row>
    <row r="41" spans="1:26">
      <c r="S41" s="33">
        <f t="shared" si="16"/>
        <v>3.1691204955388923E-6</v>
      </c>
      <c r="T41" s="4">
        <f t="shared" si="11"/>
        <v>10966</v>
      </c>
      <c r="U41" s="4">
        <f t="shared" si="10"/>
        <v>9895</v>
      </c>
      <c r="V41" s="4">
        <f t="shared" si="10"/>
        <v>11704</v>
      </c>
      <c r="W41" s="34">
        <f t="shared" si="12"/>
        <v>10855</v>
      </c>
      <c r="X41" s="34">
        <f t="shared" si="13"/>
        <v>909.59386541466961</v>
      </c>
      <c r="Y41" s="35">
        <f t="shared" si="14"/>
        <v>8.3794920812037734</v>
      </c>
      <c r="Z41" s="36">
        <f t="shared" si="15"/>
        <v>1.0442520442520442</v>
      </c>
    </row>
    <row r="42" spans="1:26">
      <c r="S42" s="33">
        <f t="shared" si="16"/>
        <v>1.0028862327654721E-6</v>
      </c>
      <c r="T42" s="4">
        <f t="shared" si="11"/>
        <v>10341</v>
      </c>
      <c r="U42" s="4">
        <f t="shared" si="10"/>
        <v>10906</v>
      </c>
      <c r="V42" s="4">
        <f t="shared" si="10"/>
        <v>10926</v>
      </c>
      <c r="W42" s="34">
        <f t="shared" si="12"/>
        <v>10724.333333333334</v>
      </c>
      <c r="X42" s="34">
        <f t="shared" si="13"/>
        <v>332.12698374769741</v>
      </c>
      <c r="Y42" s="35">
        <f t="shared" si="14"/>
        <v>3.0969475996739262</v>
      </c>
      <c r="Z42" s="36">
        <f t="shared" si="15"/>
        <v>1.0316818983485652</v>
      </c>
    </row>
    <row r="43" spans="1:26">
      <c r="S43" s="33">
        <f t="shared" si="16"/>
        <v>3.1736906100173168E-7</v>
      </c>
      <c r="T43" s="4">
        <f t="shared" si="11"/>
        <v>10012</v>
      </c>
      <c r="U43" s="4">
        <f t="shared" si="10"/>
        <v>9977</v>
      </c>
      <c r="V43" s="4">
        <f t="shared" si="10"/>
        <v>11245</v>
      </c>
      <c r="W43" s="34">
        <f t="shared" si="12"/>
        <v>10411.333333333334</v>
      </c>
      <c r="X43" s="34">
        <f t="shared" si="13"/>
        <v>722.1885718656473</v>
      </c>
      <c r="Y43" s="35">
        <f t="shared" si="14"/>
        <v>6.9365618095567072</v>
      </c>
      <c r="Z43" s="36">
        <f t="shared" si="15"/>
        <v>1.001571268237935</v>
      </c>
    </row>
    <row r="44" spans="1:26">
      <c r="S44" s="3" t="s">
        <v>40</v>
      </c>
      <c r="T44" s="4">
        <f t="shared" si="11"/>
        <v>10253</v>
      </c>
      <c r="U44" s="4">
        <f t="shared" si="10"/>
        <v>9935</v>
      </c>
      <c r="V44" s="4">
        <f t="shared" si="10"/>
        <v>10395</v>
      </c>
      <c r="W44" s="34">
        <f t="shared" si="12"/>
        <v>10194.333333333334</v>
      </c>
      <c r="X44" s="34">
        <f t="shared" si="13"/>
        <v>235.54475866243186</v>
      </c>
      <c r="Y44" s="35">
        <f t="shared" si="14"/>
        <v>2.3105459764813636</v>
      </c>
      <c r="Z44" s="36">
        <f t="shared" si="15"/>
        <v>0.98069584736251414</v>
      </c>
    </row>
    <row r="45" spans="1:26">
      <c r="S45" s="9" t="s">
        <v>33</v>
      </c>
      <c r="T45" s="10">
        <f t="shared" si="11"/>
        <v>10496</v>
      </c>
      <c r="U45" s="10">
        <f t="shared" si="10"/>
        <v>10235</v>
      </c>
      <c r="V45" s="10">
        <f t="shared" si="10"/>
        <v>11122</v>
      </c>
      <c r="W45" s="37">
        <f t="shared" si="12"/>
        <v>10617.666666666666</v>
      </c>
      <c r="X45" s="37">
        <f t="shared" si="13"/>
        <v>455.84463727606061</v>
      </c>
      <c r="Y45" s="38">
        <f t="shared" si="14"/>
        <v>4.2932656636052551</v>
      </c>
      <c r="Z45" s="39">
        <f t="shared" si="15"/>
        <v>1.0214205547538879</v>
      </c>
    </row>
  </sheetData>
  <mergeCells count="9">
    <mergeCell ref="F33:K33"/>
    <mergeCell ref="S35:Z35"/>
    <mergeCell ref="O23:Q23"/>
    <mergeCell ref="S23:Z23"/>
    <mergeCell ref="E26:E31"/>
    <mergeCell ref="F26:H31"/>
    <mergeCell ref="I26:K31"/>
    <mergeCell ref="F32:H32"/>
    <mergeCell ref="I32:K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Z45"/>
  <sheetViews>
    <sheetView topLeftCell="E15" zoomScale="80" zoomScaleNormal="80" workbookViewId="0">
      <selection activeCell="S35" activeCellId="2" sqref="O23:Q23 S23:Z23 S35:Z35"/>
    </sheetView>
  </sheetViews>
  <sheetFormatPr defaultRowHeight="15"/>
  <cols>
    <col min="1" max="1" width="4.28515625" style="64" customWidth="1"/>
    <col min="2" max="4" width="9.140625" style="64"/>
    <col min="5" max="5" width="10.7109375" style="64" customWidth="1"/>
    <col min="6" max="7" width="9.140625" style="64"/>
    <col min="8" max="8" width="7.7109375" style="64" customWidth="1"/>
    <col min="9" max="10" width="9.140625" style="64"/>
    <col min="11" max="11" width="8.28515625" style="64" customWidth="1"/>
    <col min="12" max="12" width="11.85546875" style="64" customWidth="1"/>
    <col min="13" max="13" width="11.42578125" style="64" customWidth="1"/>
    <col min="14" max="15" width="9.140625" style="64"/>
    <col min="16" max="16" width="11.140625" style="64" bestFit="1" customWidth="1"/>
    <col min="17" max="17" width="10.5703125" style="64" customWidth="1"/>
    <col min="18" max="22" width="9.140625" style="64"/>
    <col min="23" max="23" width="9.5703125" style="64" bestFit="1" customWidth="1"/>
    <col min="24" max="16384" width="9.140625" style="64"/>
  </cols>
  <sheetData>
    <row r="3" spans="1:13">
      <c r="A3" s="69" t="s">
        <v>0</v>
      </c>
      <c r="B3" s="68"/>
      <c r="C3" s="68"/>
      <c r="D3" s="69" t="s">
        <v>1</v>
      </c>
      <c r="E3" s="68"/>
      <c r="F3" s="68"/>
      <c r="G3" s="68"/>
      <c r="H3" s="68"/>
      <c r="I3" s="68"/>
      <c r="J3" s="68"/>
      <c r="K3" s="69" t="s">
        <v>51</v>
      </c>
      <c r="L3" s="68"/>
      <c r="M3" s="68"/>
    </row>
    <row r="4" spans="1:13">
      <c r="A4" s="69" t="s">
        <v>3</v>
      </c>
      <c r="B4" s="68"/>
      <c r="C4" s="68"/>
      <c r="D4" s="68"/>
      <c r="E4" s="68"/>
      <c r="F4" s="68"/>
      <c r="G4" s="68"/>
      <c r="H4" s="68"/>
      <c r="I4" s="69" t="s">
        <v>4</v>
      </c>
      <c r="J4" s="68"/>
      <c r="K4" s="69" t="s">
        <v>52</v>
      </c>
      <c r="L4" s="68"/>
      <c r="M4" s="68"/>
    </row>
    <row r="5" spans="1:13">
      <c r="A5" s="69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>
      <c r="A6" s="69" t="s">
        <v>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>
      <c r="A7" s="69" t="s">
        <v>53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>
      <c r="A8" s="65" t="s">
        <v>9</v>
      </c>
    </row>
    <row r="12" spans="1:13">
      <c r="B12" s="64" t="s">
        <v>10</v>
      </c>
    </row>
    <row r="13" spans="1:13">
      <c r="B13" s="66">
        <v>1</v>
      </c>
      <c r="C13" s="66">
        <v>2</v>
      </c>
      <c r="D13" s="66">
        <v>3</v>
      </c>
      <c r="E13" s="66">
        <v>4</v>
      </c>
      <c r="F13" s="66">
        <v>5</v>
      </c>
      <c r="G13" s="66">
        <v>6</v>
      </c>
      <c r="H13" s="66">
        <v>7</v>
      </c>
      <c r="I13" s="66">
        <v>8</v>
      </c>
      <c r="J13" s="66">
        <v>9</v>
      </c>
      <c r="K13" s="66">
        <v>10</v>
      </c>
      <c r="L13" s="66">
        <v>11</v>
      </c>
      <c r="M13" s="66">
        <v>12</v>
      </c>
    </row>
    <row r="14" spans="1:13">
      <c r="A14" s="66" t="s">
        <v>11</v>
      </c>
      <c r="B14" s="73"/>
      <c r="C14" s="74"/>
      <c r="D14" s="74"/>
      <c r="E14" s="74">
        <v>49985</v>
      </c>
      <c r="F14" s="74">
        <v>9344</v>
      </c>
      <c r="G14" s="74">
        <v>8386</v>
      </c>
      <c r="H14" s="74">
        <v>7330</v>
      </c>
      <c r="I14" s="74">
        <v>8242</v>
      </c>
      <c r="J14" s="74">
        <v>7740</v>
      </c>
      <c r="K14" s="74">
        <v>8966</v>
      </c>
      <c r="L14" s="74">
        <v>608</v>
      </c>
      <c r="M14" s="75"/>
    </row>
    <row r="15" spans="1:13">
      <c r="A15" s="66" t="s">
        <v>12</v>
      </c>
      <c r="B15" s="76"/>
      <c r="C15" s="77"/>
      <c r="D15" s="77"/>
      <c r="E15" s="77">
        <v>49985</v>
      </c>
      <c r="F15" s="77">
        <v>9958</v>
      </c>
      <c r="G15" s="77">
        <v>8967</v>
      </c>
      <c r="H15" s="77">
        <v>8790</v>
      </c>
      <c r="I15" s="77">
        <v>8440</v>
      </c>
      <c r="J15" s="77">
        <v>8850</v>
      </c>
      <c r="K15" s="77">
        <v>9066</v>
      </c>
      <c r="L15" s="77">
        <v>1473</v>
      </c>
      <c r="M15" s="78"/>
    </row>
    <row r="16" spans="1:13">
      <c r="A16" s="66" t="s">
        <v>13</v>
      </c>
      <c r="B16" s="76"/>
      <c r="C16" s="77"/>
      <c r="D16" s="77"/>
      <c r="E16" s="77">
        <v>49985</v>
      </c>
      <c r="F16" s="77">
        <v>10314</v>
      </c>
      <c r="G16" s="77">
        <v>10375</v>
      </c>
      <c r="H16" s="77">
        <v>9547</v>
      </c>
      <c r="I16" s="77">
        <v>9527</v>
      </c>
      <c r="J16" s="77">
        <v>9514</v>
      </c>
      <c r="K16" s="77">
        <v>9119</v>
      </c>
      <c r="L16" s="77"/>
      <c r="M16" s="78"/>
    </row>
    <row r="17" spans="1:26">
      <c r="A17" s="66" t="s">
        <v>14</v>
      </c>
      <c r="B17" s="76"/>
      <c r="C17" s="77"/>
      <c r="D17" s="77"/>
      <c r="E17" s="77">
        <v>49985</v>
      </c>
      <c r="F17" s="77">
        <v>9814</v>
      </c>
      <c r="G17" s="77">
        <v>9349</v>
      </c>
      <c r="H17" s="77">
        <v>9584</v>
      </c>
      <c r="I17" s="77">
        <v>9985</v>
      </c>
      <c r="J17" s="77">
        <v>9122</v>
      </c>
      <c r="K17" s="77">
        <v>10652</v>
      </c>
      <c r="L17" s="77"/>
      <c r="M17" s="78"/>
    </row>
    <row r="18" spans="1:26">
      <c r="A18" s="66" t="s">
        <v>15</v>
      </c>
      <c r="B18" s="76"/>
      <c r="C18" s="77"/>
      <c r="D18" s="77"/>
      <c r="E18" s="77">
        <v>49985</v>
      </c>
      <c r="F18" s="77">
        <v>9814</v>
      </c>
      <c r="G18" s="77">
        <v>10016</v>
      </c>
      <c r="H18" s="77">
        <v>9710</v>
      </c>
      <c r="I18" s="77">
        <v>9180</v>
      </c>
      <c r="J18" s="77">
        <v>9928</v>
      </c>
      <c r="K18" s="77">
        <v>9803</v>
      </c>
      <c r="L18" s="77"/>
      <c r="M18" s="78"/>
    </row>
    <row r="19" spans="1:26">
      <c r="A19" s="66" t="s">
        <v>16</v>
      </c>
      <c r="B19" s="76"/>
      <c r="C19" s="77"/>
      <c r="D19" s="77"/>
      <c r="E19" s="77">
        <v>49956</v>
      </c>
      <c r="F19" s="77">
        <v>9336</v>
      </c>
      <c r="G19" s="77">
        <v>9440</v>
      </c>
      <c r="H19" s="77">
        <v>9473</v>
      </c>
      <c r="I19" s="77">
        <v>9009</v>
      </c>
      <c r="J19" s="77">
        <v>9261</v>
      </c>
      <c r="K19" s="77">
        <v>10189</v>
      </c>
      <c r="L19" s="77"/>
      <c r="M19" s="78"/>
    </row>
    <row r="20" spans="1:26">
      <c r="A20" s="66" t="s">
        <v>17</v>
      </c>
      <c r="B20" s="76"/>
      <c r="C20" s="77"/>
      <c r="D20" s="77"/>
      <c r="E20" s="77">
        <v>49985</v>
      </c>
      <c r="F20" s="77">
        <v>10961</v>
      </c>
      <c r="G20" s="77">
        <v>9596</v>
      </c>
      <c r="H20" s="77">
        <v>9096</v>
      </c>
      <c r="I20" s="77">
        <v>9773</v>
      </c>
      <c r="J20" s="77">
        <v>9562</v>
      </c>
      <c r="K20" s="77">
        <v>9992</v>
      </c>
      <c r="L20" s="77"/>
      <c r="M20" s="78"/>
    </row>
    <row r="21" spans="1:26">
      <c r="A21" s="66" t="s">
        <v>18</v>
      </c>
      <c r="B21" s="79"/>
      <c r="C21" s="80"/>
      <c r="D21" s="80"/>
      <c r="E21" s="80"/>
      <c r="F21" s="80">
        <v>9314</v>
      </c>
      <c r="G21" s="80">
        <v>9876</v>
      </c>
      <c r="H21" s="80">
        <v>9861</v>
      </c>
      <c r="I21" s="80">
        <v>10190</v>
      </c>
      <c r="J21" s="80">
        <v>9654</v>
      </c>
      <c r="K21" s="80">
        <v>10643</v>
      </c>
      <c r="L21" s="80"/>
      <c r="M21" s="81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66">
        <v>1</v>
      </c>
      <c r="C25" s="66">
        <v>2</v>
      </c>
      <c r="D25" s="66">
        <v>3</v>
      </c>
      <c r="E25" s="66">
        <v>4</v>
      </c>
      <c r="F25" s="66">
        <v>5</v>
      </c>
      <c r="G25" s="66">
        <v>6</v>
      </c>
      <c r="H25" s="66">
        <v>7</v>
      </c>
      <c r="I25" s="66">
        <v>8</v>
      </c>
      <c r="J25" s="66">
        <v>9</v>
      </c>
      <c r="K25" s="66">
        <v>10</v>
      </c>
      <c r="L25" s="66">
        <v>11</v>
      </c>
      <c r="M25" s="66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>
      <c r="A26" s="66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49985</v>
      </c>
      <c r="Q26" s="36">
        <f>P26/$P$32</f>
        <v>1</v>
      </c>
      <c r="S26" s="33">
        <v>1E-4</v>
      </c>
      <c r="T26" s="4">
        <f>F14</f>
        <v>9344</v>
      </c>
      <c r="U26" s="4">
        <f t="shared" ref="U26:V33" si="0">G14</f>
        <v>8386</v>
      </c>
      <c r="V26" s="4">
        <f t="shared" si="0"/>
        <v>7330</v>
      </c>
      <c r="W26" s="34">
        <f>AVERAGE(T26:V26)</f>
        <v>8353.3333333333339</v>
      </c>
      <c r="X26" s="34">
        <f>STDEV(T26:V26)</f>
        <v>1007.3973065942396</v>
      </c>
      <c r="Y26" s="35">
        <f>X26/W26*100</f>
        <v>12.059824101287782</v>
      </c>
      <c r="Z26" s="36">
        <f>W26/$W$32</f>
        <v>0.84510842073314674</v>
      </c>
    </row>
    <row r="27" spans="1:26">
      <c r="A27" s="66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9958</v>
      </c>
      <c r="U27" s="4">
        <f t="shared" si="0"/>
        <v>8967</v>
      </c>
      <c r="V27" s="4">
        <f t="shared" si="0"/>
        <v>8790</v>
      </c>
      <c r="W27" s="34">
        <f t="shared" ref="W27:W33" si="4">AVERAGE(T27:V27)</f>
        <v>9238.3333333333339</v>
      </c>
      <c r="X27" s="34">
        <f t="shared" ref="X27:X33" si="5">STDEV(T27:V27)</f>
        <v>629.50165475027018</v>
      </c>
      <c r="Y27" s="35">
        <f t="shared" ref="Y27:Y33" si="6">X27/W27*100</f>
        <v>6.8140175509681056</v>
      </c>
      <c r="Z27" s="36">
        <f t="shared" ref="Z27:Z33" si="7">W27/$W$32</f>
        <v>0.93464404950595215</v>
      </c>
    </row>
    <row r="28" spans="1:26">
      <c r="A28" s="66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8">O27/2</f>
        <v>2.5000000000000001E-3</v>
      </c>
      <c r="P28" s="4">
        <f t="shared" si="1"/>
        <v>49985</v>
      </c>
      <c r="Q28" s="36">
        <f t="shared" si="2"/>
        <v>1</v>
      </c>
      <c r="S28" s="33">
        <f t="shared" ref="S28:S31" si="9">S27/3.16</f>
        <v>1.00144207659029E-5</v>
      </c>
      <c r="T28" s="4">
        <f t="shared" si="3"/>
        <v>10314</v>
      </c>
      <c r="U28" s="4">
        <f t="shared" si="0"/>
        <v>10375</v>
      </c>
      <c r="V28" s="4">
        <f t="shared" si="0"/>
        <v>9547</v>
      </c>
      <c r="W28" s="34">
        <f t="shared" si="4"/>
        <v>10078.666666666666</v>
      </c>
      <c r="X28" s="34">
        <f t="shared" si="5"/>
        <v>461.44591593527326</v>
      </c>
      <c r="Y28" s="35">
        <f t="shared" si="6"/>
        <v>4.578442081643801</v>
      </c>
      <c r="Z28" s="36">
        <f t="shared" si="7"/>
        <v>1.0196607425892825</v>
      </c>
    </row>
    <row r="29" spans="1:26">
      <c r="A29" s="66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8"/>
        <v>1.25E-3</v>
      </c>
      <c r="P29" s="4">
        <f t="shared" si="1"/>
        <v>49985</v>
      </c>
      <c r="Q29" s="36">
        <f t="shared" si="2"/>
        <v>1</v>
      </c>
      <c r="S29" s="33">
        <f t="shared" si="9"/>
        <v>3.1691204955388923E-6</v>
      </c>
      <c r="T29" s="4">
        <f t="shared" si="3"/>
        <v>9814</v>
      </c>
      <c r="U29" s="4">
        <f t="shared" si="0"/>
        <v>9349</v>
      </c>
      <c r="V29" s="4">
        <f t="shared" si="0"/>
        <v>9584</v>
      </c>
      <c r="W29" s="34">
        <f t="shared" si="4"/>
        <v>9582.3333333333339</v>
      </c>
      <c r="X29" s="34">
        <f t="shared" si="5"/>
        <v>232.50448024359287</v>
      </c>
      <c r="Y29" s="35">
        <f t="shared" si="6"/>
        <v>2.4263868950874126</v>
      </c>
      <c r="Z29" s="36">
        <f t="shared" si="7"/>
        <v>0.96944659899504271</v>
      </c>
    </row>
    <row r="30" spans="1:26">
      <c r="A30" s="66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8"/>
        <v>6.2500000000000001E-4</v>
      </c>
      <c r="P30" s="4">
        <f t="shared" si="1"/>
        <v>49985</v>
      </c>
      <c r="Q30" s="36">
        <f t="shared" si="2"/>
        <v>1</v>
      </c>
      <c r="S30" s="33">
        <f t="shared" si="9"/>
        <v>1.0028862327654721E-6</v>
      </c>
      <c r="T30" s="4">
        <f t="shared" si="3"/>
        <v>9814</v>
      </c>
      <c r="U30" s="4">
        <f t="shared" si="0"/>
        <v>10016</v>
      </c>
      <c r="V30" s="4">
        <f t="shared" si="0"/>
        <v>9710</v>
      </c>
      <c r="W30" s="34">
        <f t="shared" si="4"/>
        <v>9846.6666666666661</v>
      </c>
      <c r="X30" s="34">
        <f t="shared" si="5"/>
        <v>155.59348743872047</v>
      </c>
      <c r="Y30" s="35">
        <f t="shared" si="6"/>
        <v>1.5801640565882242</v>
      </c>
      <c r="Z30" s="36">
        <f t="shared" si="7"/>
        <v>0.9961892557245472</v>
      </c>
    </row>
    <row r="31" spans="1:26">
      <c r="A31" s="66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8"/>
        <v>3.1250000000000001E-4</v>
      </c>
      <c r="P31" s="4">
        <f t="shared" si="1"/>
        <v>49956</v>
      </c>
      <c r="Q31" s="36">
        <f t="shared" si="2"/>
        <v>0.99941982594778433</v>
      </c>
      <c r="S31" s="33">
        <f t="shared" si="9"/>
        <v>3.1736906100173168E-7</v>
      </c>
      <c r="T31" s="4">
        <f t="shared" si="3"/>
        <v>9336</v>
      </c>
      <c r="U31" s="4">
        <f t="shared" si="0"/>
        <v>9440</v>
      </c>
      <c r="V31" s="4">
        <f t="shared" si="0"/>
        <v>9473</v>
      </c>
      <c r="W31" s="34">
        <f t="shared" si="4"/>
        <v>9416.3333333333339</v>
      </c>
      <c r="X31" s="34">
        <f t="shared" si="5"/>
        <v>71.50058274817323</v>
      </c>
      <c r="Y31" s="35">
        <f t="shared" si="6"/>
        <v>0.75932510263910113</v>
      </c>
      <c r="Z31" s="36">
        <f t="shared" si="7"/>
        <v>0.95265234546251643</v>
      </c>
    </row>
    <row r="32" spans="1:26">
      <c r="A32" s="66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10961</v>
      </c>
      <c r="U32" s="4">
        <f t="shared" si="0"/>
        <v>9596</v>
      </c>
      <c r="V32" s="4">
        <f t="shared" si="0"/>
        <v>9096</v>
      </c>
      <c r="W32" s="34">
        <f t="shared" si="4"/>
        <v>9884.3333333333339</v>
      </c>
      <c r="X32" s="34">
        <f t="shared" si="5"/>
        <v>965.35399379364628</v>
      </c>
      <c r="Y32" s="35">
        <f t="shared" si="6"/>
        <v>9.7665058556670115</v>
      </c>
      <c r="Z32" s="36">
        <f t="shared" si="7"/>
        <v>1</v>
      </c>
    </row>
    <row r="33" spans="1:26">
      <c r="A33" s="66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9314</v>
      </c>
      <c r="U33" s="10">
        <f t="shared" si="0"/>
        <v>9876</v>
      </c>
      <c r="V33" s="10">
        <f t="shared" si="0"/>
        <v>9861</v>
      </c>
      <c r="W33" s="37">
        <f t="shared" si="4"/>
        <v>9683.6666666666661</v>
      </c>
      <c r="X33" s="37">
        <f t="shared" si="5"/>
        <v>320.22856420585481</v>
      </c>
      <c r="Y33" s="38">
        <f t="shared" si="6"/>
        <v>3.3068937131856546</v>
      </c>
      <c r="Z33" s="39">
        <f t="shared" si="7"/>
        <v>0.97969851279803044</v>
      </c>
    </row>
    <row r="34" spans="1:26">
      <c r="A34" s="66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66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67"/>
      <c r="S38" s="33">
        <v>1E-4</v>
      </c>
      <c r="T38" s="4">
        <f>I14</f>
        <v>8242</v>
      </c>
      <c r="U38" s="4">
        <f t="shared" ref="U38:V45" si="10">J14</f>
        <v>7740</v>
      </c>
      <c r="V38" s="4">
        <f t="shared" si="10"/>
        <v>8966</v>
      </c>
      <c r="W38" s="34">
        <f>AVERAGE(T38:V38)</f>
        <v>8316</v>
      </c>
      <c r="X38" s="34">
        <f>STDEV(T38:V38)</f>
        <v>616.34081480946884</v>
      </c>
      <c r="Y38" s="35">
        <f>X38/W38*100</f>
        <v>7.411505709589572</v>
      </c>
      <c r="Z38" s="36">
        <f>W38/$V$44</f>
        <v>0.83226581265012012</v>
      </c>
    </row>
    <row r="39" spans="1:26">
      <c r="P39" s="67"/>
      <c r="S39" s="33">
        <f>S38/3.16</f>
        <v>3.1645569620253167E-5</v>
      </c>
      <c r="T39" s="4">
        <f t="shared" ref="T39:T45" si="11">I15</f>
        <v>8440</v>
      </c>
      <c r="U39" s="4">
        <f t="shared" si="10"/>
        <v>8850</v>
      </c>
      <c r="V39" s="4">
        <f t="shared" si="10"/>
        <v>9066</v>
      </c>
      <c r="W39" s="34">
        <f t="shared" ref="W39:W45" si="12">AVERAGE(T39:V39)</f>
        <v>8785.3333333333339</v>
      </c>
      <c r="X39" s="34">
        <f t="shared" ref="X39:X45" si="13">STDEV(T39:V39)</f>
        <v>317.97064854059778</v>
      </c>
      <c r="Y39" s="35">
        <f t="shared" ref="Y39:Y45" si="14">X39/W39*100</f>
        <v>3.61933504940732</v>
      </c>
      <c r="Z39" s="36">
        <f t="shared" ref="Z39:Z45" si="15">W39/$V$44</f>
        <v>0.87923672271150255</v>
      </c>
    </row>
    <row r="40" spans="1:26">
      <c r="S40" s="33">
        <f t="shared" ref="S40:S43" si="16">S39/3.16</f>
        <v>1.00144207659029E-5</v>
      </c>
      <c r="T40" s="4">
        <f t="shared" si="11"/>
        <v>9527</v>
      </c>
      <c r="U40" s="4">
        <f t="shared" si="10"/>
        <v>9514</v>
      </c>
      <c r="V40" s="4">
        <f t="shared" si="10"/>
        <v>9119</v>
      </c>
      <c r="W40" s="34">
        <f t="shared" si="12"/>
        <v>9386.6666666666661</v>
      </c>
      <c r="X40" s="34">
        <f t="shared" si="13"/>
        <v>231.89724736039531</v>
      </c>
      <c r="Y40" s="35">
        <f t="shared" si="14"/>
        <v>2.4704962431860298</v>
      </c>
      <c r="Z40" s="36">
        <f t="shared" si="15"/>
        <v>0.93941820122764874</v>
      </c>
    </row>
    <row r="41" spans="1:26">
      <c r="S41" s="33">
        <f t="shared" si="16"/>
        <v>3.1691204955388923E-6</v>
      </c>
      <c r="T41" s="4">
        <f t="shared" si="11"/>
        <v>9985</v>
      </c>
      <c r="U41" s="4">
        <f t="shared" si="10"/>
        <v>9122</v>
      </c>
      <c r="V41" s="4">
        <f t="shared" si="10"/>
        <v>10652</v>
      </c>
      <c r="W41" s="34">
        <f t="shared" si="12"/>
        <v>9919.6666666666661</v>
      </c>
      <c r="X41" s="34">
        <f t="shared" si="13"/>
        <v>767.08952106865809</v>
      </c>
      <c r="Y41" s="35">
        <f t="shared" si="14"/>
        <v>7.7330171148424833</v>
      </c>
      <c r="Z41" s="36">
        <f t="shared" si="15"/>
        <v>0.99276087536696023</v>
      </c>
    </row>
    <row r="42" spans="1:26">
      <c r="S42" s="33">
        <f t="shared" si="16"/>
        <v>1.0028862327654721E-6</v>
      </c>
      <c r="T42" s="4">
        <f t="shared" si="11"/>
        <v>9180</v>
      </c>
      <c r="U42" s="4">
        <f t="shared" si="10"/>
        <v>9928</v>
      </c>
      <c r="V42" s="4">
        <f t="shared" si="10"/>
        <v>9803</v>
      </c>
      <c r="W42" s="34">
        <f t="shared" si="12"/>
        <v>9637</v>
      </c>
      <c r="X42" s="34">
        <f t="shared" si="13"/>
        <v>400.6781750981703</v>
      </c>
      <c r="Y42" s="35">
        <f t="shared" si="14"/>
        <v>4.1577064968161288</v>
      </c>
      <c r="Z42" s="36">
        <f t="shared" si="15"/>
        <v>0.96447157726180943</v>
      </c>
    </row>
    <row r="43" spans="1:26">
      <c r="S43" s="33">
        <f t="shared" si="16"/>
        <v>3.1736906100173168E-7</v>
      </c>
      <c r="T43" s="4">
        <f t="shared" si="11"/>
        <v>9009</v>
      </c>
      <c r="U43" s="4">
        <f t="shared" si="10"/>
        <v>9261</v>
      </c>
      <c r="V43" s="4">
        <f t="shared" si="10"/>
        <v>10189</v>
      </c>
      <c r="W43" s="34">
        <f t="shared" si="12"/>
        <v>9486.3333333333339</v>
      </c>
      <c r="X43" s="34">
        <f t="shared" si="13"/>
        <v>621.43489870890198</v>
      </c>
      <c r="Y43" s="35">
        <f t="shared" si="14"/>
        <v>6.5508440076134296</v>
      </c>
      <c r="Z43" s="36">
        <f t="shared" si="15"/>
        <v>0.94939284761142251</v>
      </c>
    </row>
    <row r="44" spans="1:26">
      <c r="S44" s="3" t="s">
        <v>40</v>
      </c>
      <c r="T44" s="4">
        <f t="shared" si="11"/>
        <v>9773</v>
      </c>
      <c r="U44" s="4">
        <f t="shared" si="10"/>
        <v>9562</v>
      </c>
      <c r="V44" s="4">
        <f t="shared" si="10"/>
        <v>9992</v>
      </c>
      <c r="W44" s="34">
        <f t="shared" si="12"/>
        <v>9775.6666666666661</v>
      </c>
      <c r="X44" s="34">
        <f t="shared" si="13"/>
        <v>215.01240274305869</v>
      </c>
      <c r="Y44" s="35">
        <f t="shared" si="14"/>
        <v>2.1994653671673752</v>
      </c>
      <c r="Z44" s="36">
        <f t="shared" si="15"/>
        <v>0.97834934614358149</v>
      </c>
    </row>
    <row r="45" spans="1:26">
      <c r="S45" s="9" t="s">
        <v>33</v>
      </c>
      <c r="T45" s="10">
        <f t="shared" si="11"/>
        <v>10190</v>
      </c>
      <c r="U45" s="10">
        <f t="shared" si="10"/>
        <v>9654</v>
      </c>
      <c r="V45" s="10">
        <f t="shared" si="10"/>
        <v>10643</v>
      </c>
      <c r="W45" s="37">
        <f t="shared" si="12"/>
        <v>10162.333333333334</v>
      </c>
      <c r="X45" s="37">
        <f t="shared" si="13"/>
        <v>495.08012819476329</v>
      </c>
      <c r="Y45" s="38">
        <f t="shared" si="14"/>
        <v>4.8717170747672442</v>
      </c>
      <c r="Z45" s="39">
        <f t="shared" si="15"/>
        <v>1.0170469709100614</v>
      </c>
    </row>
  </sheetData>
  <mergeCells count="9">
    <mergeCell ref="F33:K33"/>
    <mergeCell ref="S35:Z35"/>
    <mergeCell ref="O23:Q23"/>
    <mergeCell ref="S23:Z23"/>
    <mergeCell ref="E26:E31"/>
    <mergeCell ref="F26:H31"/>
    <mergeCell ref="I26:K31"/>
    <mergeCell ref="F32:H32"/>
    <mergeCell ref="I32:K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Z45"/>
  <sheetViews>
    <sheetView topLeftCell="E10" zoomScale="80" zoomScaleNormal="80" workbookViewId="0">
      <selection activeCell="Y26" sqref="Y26"/>
    </sheetView>
  </sheetViews>
  <sheetFormatPr defaultRowHeight="15"/>
  <cols>
    <col min="1" max="1" width="4.28515625" style="70" customWidth="1"/>
    <col min="2" max="4" width="9.140625" style="70"/>
    <col min="5" max="5" width="10.7109375" style="70" customWidth="1"/>
    <col min="6" max="7" width="9.140625" style="70"/>
    <col min="8" max="8" width="7.7109375" style="70" customWidth="1"/>
    <col min="9" max="10" width="9.140625" style="70"/>
    <col min="11" max="11" width="8.28515625" style="70" customWidth="1"/>
    <col min="12" max="12" width="11.85546875" style="70" customWidth="1"/>
    <col min="13" max="13" width="11.42578125" style="70" customWidth="1"/>
    <col min="14" max="15" width="9.140625" style="70"/>
    <col min="16" max="16" width="11.140625" style="70" bestFit="1" customWidth="1"/>
    <col min="17" max="17" width="10.5703125" style="70" customWidth="1"/>
    <col min="18" max="22" width="9.140625" style="70"/>
    <col min="23" max="23" width="9.5703125" style="70" bestFit="1" customWidth="1"/>
    <col min="24" max="16384" width="9.140625" style="70"/>
  </cols>
  <sheetData>
    <row r="3" spans="1:13">
      <c r="A3" s="83" t="s">
        <v>0</v>
      </c>
      <c r="B3" s="82"/>
      <c r="C3" s="82"/>
      <c r="D3" s="83" t="s">
        <v>1</v>
      </c>
      <c r="E3" s="82"/>
      <c r="F3" s="82"/>
      <c r="G3" s="82"/>
      <c r="H3" s="82"/>
      <c r="I3" s="82"/>
      <c r="J3" s="82"/>
      <c r="K3" s="83" t="s">
        <v>54</v>
      </c>
      <c r="L3" s="82"/>
      <c r="M3" s="82"/>
    </row>
    <row r="4" spans="1:13">
      <c r="A4" s="83" t="s">
        <v>3</v>
      </c>
      <c r="B4" s="82"/>
      <c r="C4" s="82"/>
      <c r="D4" s="82"/>
      <c r="E4" s="82"/>
      <c r="F4" s="82"/>
      <c r="G4" s="82"/>
      <c r="H4" s="82"/>
      <c r="I4" s="83" t="s">
        <v>4</v>
      </c>
      <c r="J4" s="82"/>
      <c r="K4" s="83" t="s">
        <v>55</v>
      </c>
      <c r="L4" s="82"/>
      <c r="M4" s="82"/>
    </row>
    <row r="5" spans="1:13">
      <c r="A5" s="83" t="s">
        <v>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>
      <c r="A6" s="83" t="s">
        <v>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>
      <c r="A7" s="83" t="s">
        <v>56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>
      <c r="A8" s="71" t="s">
        <v>9</v>
      </c>
    </row>
    <row r="12" spans="1:13">
      <c r="B12" s="70" t="s">
        <v>10</v>
      </c>
    </row>
    <row r="13" spans="1:13">
      <c r="B13" s="72">
        <v>1</v>
      </c>
      <c r="C13" s="72">
        <v>2</v>
      </c>
      <c r="D13" s="72">
        <v>3</v>
      </c>
      <c r="E13" s="72">
        <v>4</v>
      </c>
      <c r="F13" s="72">
        <v>5</v>
      </c>
      <c r="G13" s="72">
        <v>6</v>
      </c>
      <c r="H13" s="72">
        <v>7</v>
      </c>
      <c r="I13" s="72">
        <v>8</v>
      </c>
      <c r="J13" s="72">
        <v>9</v>
      </c>
      <c r="K13" s="72">
        <v>10</v>
      </c>
      <c r="L13" s="72">
        <v>11</v>
      </c>
      <c r="M13" s="72">
        <v>12</v>
      </c>
    </row>
    <row r="14" spans="1:13">
      <c r="A14" s="72" t="s">
        <v>11</v>
      </c>
      <c r="B14" s="84"/>
      <c r="C14" s="85"/>
      <c r="D14" s="85"/>
      <c r="E14" s="85">
        <v>49985</v>
      </c>
      <c r="F14" s="85">
        <v>9352</v>
      </c>
      <c r="G14" s="85">
        <v>8435</v>
      </c>
      <c r="H14" s="85">
        <v>7536</v>
      </c>
      <c r="I14" s="85">
        <v>8377</v>
      </c>
      <c r="J14" s="85">
        <v>7874</v>
      </c>
      <c r="K14" s="85">
        <v>8905</v>
      </c>
      <c r="L14" s="85">
        <v>586</v>
      </c>
      <c r="M14" s="86"/>
    </row>
    <row r="15" spans="1:13">
      <c r="A15" s="72" t="s">
        <v>12</v>
      </c>
      <c r="B15" s="87"/>
      <c r="C15" s="88"/>
      <c r="D15" s="88"/>
      <c r="E15" s="88">
        <v>49985</v>
      </c>
      <c r="F15" s="88">
        <v>9452</v>
      </c>
      <c r="G15" s="88">
        <v>8754</v>
      </c>
      <c r="H15" s="88">
        <v>8691</v>
      </c>
      <c r="I15" s="88">
        <v>8339</v>
      </c>
      <c r="J15" s="88">
        <v>8807</v>
      </c>
      <c r="K15" s="88">
        <v>9066</v>
      </c>
      <c r="L15" s="88">
        <v>1736</v>
      </c>
      <c r="M15" s="89"/>
    </row>
    <row r="16" spans="1:13">
      <c r="A16" s="72" t="s">
        <v>13</v>
      </c>
      <c r="B16" s="87"/>
      <c r="C16" s="88"/>
      <c r="D16" s="88"/>
      <c r="E16" s="88">
        <v>49985</v>
      </c>
      <c r="F16" s="88">
        <v>9569</v>
      </c>
      <c r="G16" s="88">
        <v>9839</v>
      </c>
      <c r="H16" s="88">
        <v>9119</v>
      </c>
      <c r="I16" s="88">
        <v>9030</v>
      </c>
      <c r="J16" s="88">
        <v>9090</v>
      </c>
      <c r="K16" s="88">
        <v>8663</v>
      </c>
      <c r="L16" s="88"/>
      <c r="M16" s="89"/>
    </row>
    <row r="17" spans="1:26">
      <c r="A17" s="72" t="s">
        <v>14</v>
      </c>
      <c r="B17" s="87"/>
      <c r="C17" s="88"/>
      <c r="D17" s="88"/>
      <c r="E17" s="88">
        <v>49981</v>
      </c>
      <c r="F17" s="88">
        <v>9413</v>
      </c>
      <c r="G17" s="88">
        <v>8975</v>
      </c>
      <c r="H17" s="88">
        <v>9177</v>
      </c>
      <c r="I17" s="88">
        <v>9711</v>
      </c>
      <c r="J17" s="88">
        <v>8929</v>
      </c>
      <c r="K17" s="88">
        <v>10410</v>
      </c>
      <c r="L17" s="88"/>
      <c r="M17" s="89"/>
    </row>
    <row r="18" spans="1:26">
      <c r="A18" s="72" t="s">
        <v>15</v>
      </c>
      <c r="B18" s="87"/>
      <c r="C18" s="88"/>
      <c r="D18" s="88"/>
      <c r="E18" s="88">
        <v>49985</v>
      </c>
      <c r="F18" s="88">
        <v>9251</v>
      </c>
      <c r="G18" s="88">
        <v>9475</v>
      </c>
      <c r="H18" s="88">
        <v>9161</v>
      </c>
      <c r="I18" s="88">
        <v>8790</v>
      </c>
      <c r="J18" s="88">
        <v>9543</v>
      </c>
      <c r="K18" s="88">
        <v>9458</v>
      </c>
      <c r="L18" s="88"/>
      <c r="M18" s="89"/>
    </row>
    <row r="19" spans="1:26">
      <c r="A19" s="72" t="s">
        <v>16</v>
      </c>
      <c r="B19" s="87"/>
      <c r="C19" s="88"/>
      <c r="D19" s="88"/>
      <c r="E19" s="88">
        <v>49250</v>
      </c>
      <c r="F19" s="88">
        <v>9069</v>
      </c>
      <c r="G19" s="88">
        <v>9135</v>
      </c>
      <c r="H19" s="88">
        <v>9306</v>
      </c>
      <c r="I19" s="88">
        <v>8795</v>
      </c>
      <c r="J19" s="88">
        <v>8904</v>
      </c>
      <c r="K19" s="88">
        <v>9818</v>
      </c>
      <c r="L19" s="88"/>
      <c r="M19" s="89"/>
    </row>
    <row r="20" spans="1:26">
      <c r="A20" s="72" t="s">
        <v>17</v>
      </c>
      <c r="B20" s="87"/>
      <c r="C20" s="88"/>
      <c r="D20" s="88"/>
      <c r="E20" s="88">
        <v>49985</v>
      </c>
      <c r="F20" s="88">
        <v>10594</v>
      </c>
      <c r="G20" s="88">
        <v>9260</v>
      </c>
      <c r="H20" s="88">
        <v>8788</v>
      </c>
      <c r="I20" s="88">
        <v>9732</v>
      </c>
      <c r="J20" s="88">
        <v>9466</v>
      </c>
      <c r="K20" s="88">
        <v>9852</v>
      </c>
      <c r="L20" s="88"/>
      <c r="M20" s="89"/>
    </row>
    <row r="21" spans="1:26">
      <c r="A21" s="72" t="s">
        <v>18</v>
      </c>
      <c r="B21" s="90"/>
      <c r="C21" s="91"/>
      <c r="D21" s="91"/>
      <c r="E21" s="91"/>
      <c r="F21" s="91">
        <v>9413</v>
      </c>
      <c r="G21" s="91">
        <v>9785</v>
      </c>
      <c r="H21" s="91">
        <v>9818</v>
      </c>
      <c r="I21" s="91">
        <v>10218</v>
      </c>
      <c r="J21" s="91">
        <v>9511</v>
      </c>
      <c r="K21" s="91">
        <v>10435</v>
      </c>
      <c r="L21" s="91"/>
      <c r="M21" s="92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72">
        <v>1</v>
      </c>
      <c r="C25" s="72">
        <v>2</v>
      </c>
      <c r="D25" s="72">
        <v>3</v>
      </c>
      <c r="E25" s="72">
        <v>4</v>
      </c>
      <c r="F25" s="72">
        <v>5</v>
      </c>
      <c r="G25" s="72">
        <v>6</v>
      </c>
      <c r="H25" s="72">
        <v>7</v>
      </c>
      <c r="I25" s="72">
        <v>8</v>
      </c>
      <c r="J25" s="72">
        <v>9</v>
      </c>
      <c r="K25" s="72">
        <v>10</v>
      </c>
      <c r="L25" s="72">
        <v>11</v>
      </c>
      <c r="M25" s="72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>
      <c r="A26" s="72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49985</v>
      </c>
      <c r="Q26" s="36">
        <f>P26/$P$32</f>
        <v>1</v>
      </c>
      <c r="S26" s="33">
        <v>1E-4</v>
      </c>
      <c r="T26" s="4">
        <f>F14</f>
        <v>9352</v>
      </c>
      <c r="U26" s="4">
        <f t="shared" ref="U26:V33" si="0">G14</f>
        <v>8435</v>
      </c>
      <c r="V26" s="4">
        <f t="shared" si="0"/>
        <v>7536</v>
      </c>
      <c r="W26" s="34">
        <f>AVERAGE(T26:V26)</f>
        <v>8441</v>
      </c>
      <c r="X26" s="34">
        <f>STDEV(T26:V26)</f>
        <v>908.01486771968666</v>
      </c>
      <c r="Y26" s="35">
        <f>X26/W26*100</f>
        <v>10.757195447455119</v>
      </c>
      <c r="Z26" s="36">
        <f>W26/$W$32</f>
        <v>0.88412122058515463</v>
      </c>
    </row>
    <row r="27" spans="1:26">
      <c r="A27" s="72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9452</v>
      </c>
      <c r="U27" s="4">
        <f t="shared" si="0"/>
        <v>8754</v>
      </c>
      <c r="V27" s="4">
        <f t="shared" si="0"/>
        <v>8691</v>
      </c>
      <c r="W27" s="34">
        <f t="shared" ref="W27:W33" si="4">AVERAGE(T27:V27)</f>
        <v>8965.6666666666661</v>
      </c>
      <c r="X27" s="34">
        <f t="shared" ref="X27:X33" si="5">STDEV(T27:V27)</f>
        <v>422.35332759826622</v>
      </c>
      <c r="Y27" s="35">
        <f t="shared" ref="Y27:Y33" si="6">X27/W27*100</f>
        <v>4.7107855255039546</v>
      </c>
      <c r="Z27" s="36">
        <f t="shared" ref="Z27:Z33" si="7">W27/$W$32</f>
        <v>0.93907548355561754</v>
      </c>
    </row>
    <row r="28" spans="1:26">
      <c r="A28" s="72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8">O27/2</f>
        <v>2.5000000000000001E-3</v>
      </c>
      <c r="P28" s="4">
        <f t="shared" si="1"/>
        <v>49985</v>
      </c>
      <c r="Q28" s="36">
        <f t="shared" si="2"/>
        <v>1</v>
      </c>
      <c r="S28" s="33">
        <f t="shared" ref="S28:S31" si="9">S27/3.16</f>
        <v>1.00144207659029E-5</v>
      </c>
      <c r="T28" s="4">
        <f t="shared" si="3"/>
        <v>9569</v>
      </c>
      <c r="U28" s="4">
        <f t="shared" si="0"/>
        <v>9839</v>
      </c>
      <c r="V28" s="4">
        <f t="shared" si="0"/>
        <v>9119</v>
      </c>
      <c r="W28" s="34">
        <f t="shared" si="4"/>
        <v>9509</v>
      </c>
      <c r="X28" s="34">
        <f t="shared" si="5"/>
        <v>363.73066958946424</v>
      </c>
      <c r="Y28" s="35">
        <f t="shared" si="6"/>
        <v>3.8251200924331084</v>
      </c>
      <c r="Z28" s="36">
        <f t="shared" si="7"/>
        <v>0.99598491725438165</v>
      </c>
    </row>
    <row r="29" spans="1:26">
      <c r="A29" s="72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8"/>
        <v>1.25E-3</v>
      </c>
      <c r="P29" s="4">
        <f t="shared" si="1"/>
        <v>49981</v>
      </c>
      <c r="Q29" s="36">
        <f t="shared" si="2"/>
        <v>0.9999199759927978</v>
      </c>
      <c r="S29" s="33">
        <f t="shared" si="9"/>
        <v>3.1691204955388923E-6</v>
      </c>
      <c r="T29" s="4">
        <f t="shared" si="3"/>
        <v>9413</v>
      </c>
      <c r="U29" s="4">
        <f t="shared" si="0"/>
        <v>8975</v>
      </c>
      <c r="V29" s="4">
        <f t="shared" si="0"/>
        <v>9177</v>
      </c>
      <c r="W29" s="34">
        <f t="shared" si="4"/>
        <v>9188.3333333333339</v>
      </c>
      <c r="X29" s="34">
        <f t="shared" si="5"/>
        <v>219.21982878683298</v>
      </c>
      <c r="Y29" s="35">
        <f t="shared" si="6"/>
        <v>2.3858497600598545</v>
      </c>
      <c r="Z29" s="36">
        <f t="shared" si="7"/>
        <v>0.96239787724320924</v>
      </c>
    </row>
    <row r="30" spans="1:26">
      <c r="A30" s="72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8"/>
        <v>6.2500000000000001E-4</v>
      </c>
      <c r="P30" s="4">
        <f t="shared" si="1"/>
        <v>49985</v>
      </c>
      <c r="Q30" s="36">
        <f t="shared" si="2"/>
        <v>1</v>
      </c>
      <c r="S30" s="33">
        <f t="shared" si="9"/>
        <v>1.0028862327654721E-6</v>
      </c>
      <c r="T30" s="4">
        <f t="shared" si="3"/>
        <v>9251</v>
      </c>
      <c r="U30" s="4">
        <f t="shared" si="0"/>
        <v>9475</v>
      </c>
      <c r="V30" s="4">
        <f t="shared" si="0"/>
        <v>9161</v>
      </c>
      <c r="W30" s="34">
        <f t="shared" si="4"/>
        <v>9295.6666666666661</v>
      </c>
      <c r="X30" s="34">
        <f t="shared" si="5"/>
        <v>161.69518648781221</v>
      </c>
      <c r="Y30" s="35">
        <f t="shared" si="6"/>
        <v>1.7394684242243219</v>
      </c>
      <c r="Z30" s="36">
        <f t="shared" si="7"/>
        <v>0.97364010893094044</v>
      </c>
    </row>
    <row r="31" spans="1:26">
      <c r="A31" s="72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8"/>
        <v>3.1250000000000001E-4</v>
      </c>
      <c r="P31" s="4">
        <f t="shared" si="1"/>
        <v>49250</v>
      </c>
      <c r="Q31" s="36">
        <f t="shared" si="2"/>
        <v>0.98529558867660294</v>
      </c>
      <c r="S31" s="33">
        <f t="shared" si="9"/>
        <v>3.1736906100173168E-7</v>
      </c>
      <c r="T31" s="4">
        <f t="shared" si="3"/>
        <v>9069</v>
      </c>
      <c r="U31" s="4">
        <f t="shared" si="0"/>
        <v>9135</v>
      </c>
      <c r="V31" s="4">
        <f t="shared" si="0"/>
        <v>9306</v>
      </c>
      <c r="W31" s="34">
        <f t="shared" si="4"/>
        <v>9170</v>
      </c>
      <c r="X31" s="34">
        <f t="shared" si="5"/>
        <v>122.31516668017912</v>
      </c>
      <c r="Y31" s="35">
        <f t="shared" si="6"/>
        <v>1.333862232063022</v>
      </c>
      <c r="Z31" s="36">
        <f t="shared" si="7"/>
        <v>0.9604776202779135</v>
      </c>
    </row>
    <row r="32" spans="1:26">
      <c r="A32" s="72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10594</v>
      </c>
      <c r="U32" s="4">
        <f t="shared" si="0"/>
        <v>9260</v>
      </c>
      <c r="V32" s="4">
        <f t="shared" si="0"/>
        <v>8788</v>
      </c>
      <c r="W32" s="34">
        <f t="shared" si="4"/>
        <v>9547.3333333333339</v>
      </c>
      <c r="X32" s="34">
        <f t="shared" si="5"/>
        <v>936.65860020251955</v>
      </c>
      <c r="Y32" s="35">
        <f t="shared" si="6"/>
        <v>9.8106829153256001</v>
      </c>
      <c r="Z32" s="36">
        <f t="shared" si="7"/>
        <v>1</v>
      </c>
    </row>
    <row r="33" spans="1:26">
      <c r="A33" s="72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9413</v>
      </c>
      <c r="U33" s="10">
        <f t="shared" si="0"/>
        <v>9785</v>
      </c>
      <c r="V33" s="10">
        <f t="shared" si="0"/>
        <v>9818</v>
      </c>
      <c r="W33" s="37">
        <f t="shared" si="4"/>
        <v>9672</v>
      </c>
      <c r="X33" s="37">
        <f t="shared" si="5"/>
        <v>224.9066473006078</v>
      </c>
      <c r="Y33" s="38">
        <f t="shared" si="6"/>
        <v>2.3253375444645141</v>
      </c>
      <c r="Z33" s="39">
        <f t="shared" si="7"/>
        <v>1.0130577473640108</v>
      </c>
    </row>
    <row r="34" spans="1:26">
      <c r="A34" s="72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72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77"/>
      <c r="S38" s="33">
        <v>1E-4</v>
      </c>
      <c r="T38" s="4">
        <f>I14</f>
        <v>8377</v>
      </c>
      <c r="U38" s="4">
        <f t="shared" ref="U38:V45" si="10">J14</f>
        <v>7874</v>
      </c>
      <c r="V38" s="4">
        <f t="shared" si="10"/>
        <v>8905</v>
      </c>
      <c r="W38" s="34">
        <f>AVERAGE(T38:V38)</f>
        <v>8385.3333333333339</v>
      </c>
      <c r="X38" s="34">
        <f>STDEV(T38:V38)</f>
        <v>515.55051482209615</v>
      </c>
      <c r="Y38" s="35">
        <f>X38/W38*100</f>
        <v>6.1482411530699963</v>
      </c>
      <c r="Z38" s="36">
        <f>W38/$V$44</f>
        <v>0.85113005819461363</v>
      </c>
    </row>
    <row r="39" spans="1:26">
      <c r="P39" s="77"/>
      <c r="S39" s="33">
        <f>S38/3.16</f>
        <v>3.1645569620253167E-5</v>
      </c>
      <c r="T39" s="4">
        <f t="shared" ref="T39:T45" si="11">I15</f>
        <v>8339</v>
      </c>
      <c r="U39" s="4">
        <f t="shared" si="10"/>
        <v>8807</v>
      </c>
      <c r="V39" s="4">
        <f t="shared" si="10"/>
        <v>9066</v>
      </c>
      <c r="W39" s="34">
        <f t="shared" ref="W39:W45" si="12">AVERAGE(T39:V39)</f>
        <v>8737.3333333333339</v>
      </c>
      <c r="X39" s="34">
        <f t="shared" ref="X39:X45" si="13">STDEV(T39:V39)</f>
        <v>368.47297503796443</v>
      </c>
      <c r="Y39" s="35">
        <f t="shared" ref="Y39:Y45" si="14">X39/W39*100</f>
        <v>4.2172246494502259</v>
      </c>
      <c r="Z39" s="36">
        <f t="shared" ref="Z39:Z45" si="15">W39/$V$44</f>
        <v>0.8868588442279064</v>
      </c>
    </row>
    <row r="40" spans="1:26">
      <c r="S40" s="33">
        <f t="shared" ref="S40:S43" si="16">S39/3.16</f>
        <v>1.00144207659029E-5</v>
      </c>
      <c r="T40" s="4">
        <f t="shared" si="11"/>
        <v>9030</v>
      </c>
      <c r="U40" s="4">
        <f t="shared" si="10"/>
        <v>9090</v>
      </c>
      <c r="V40" s="4">
        <f t="shared" si="10"/>
        <v>8663</v>
      </c>
      <c r="W40" s="34">
        <f t="shared" si="12"/>
        <v>8927.6666666666661</v>
      </c>
      <c r="X40" s="34">
        <f t="shared" si="13"/>
        <v>231.16300165322383</v>
      </c>
      <c r="Y40" s="35">
        <f t="shared" si="14"/>
        <v>2.5892879997000766</v>
      </c>
      <c r="Z40" s="36">
        <f t="shared" si="15"/>
        <v>0.90617810258492348</v>
      </c>
    </row>
    <row r="41" spans="1:26">
      <c r="S41" s="33">
        <f t="shared" si="16"/>
        <v>3.1691204955388923E-6</v>
      </c>
      <c r="T41" s="4">
        <f t="shared" si="11"/>
        <v>9711</v>
      </c>
      <c r="U41" s="4">
        <f t="shared" si="10"/>
        <v>8929</v>
      </c>
      <c r="V41" s="4">
        <f t="shared" si="10"/>
        <v>10410</v>
      </c>
      <c r="W41" s="34">
        <f t="shared" si="12"/>
        <v>9683.3333333333339</v>
      </c>
      <c r="X41" s="34">
        <f t="shared" si="13"/>
        <v>740.88753082592996</v>
      </c>
      <c r="Y41" s="35">
        <f t="shared" si="14"/>
        <v>7.6511621083572789</v>
      </c>
      <c r="Z41" s="36">
        <f t="shared" si="15"/>
        <v>0.9828799566923806</v>
      </c>
    </row>
    <row r="42" spans="1:26">
      <c r="S42" s="33">
        <f t="shared" si="16"/>
        <v>1.0028862327654721E-6</v>
      </c>
      <c r="T42" s="4">
        <f t="shared" si="11"/>
        <v>8790</v>
      </c>
      <c r="U42" s="4">
        <f t="shared" si="10"/>
        <v>9543</v>
      </c>
      <c r="V42" s="4">
        <f t="shared" si="10"/>
        <v>9458</v>
      </c>
      <c r="W42" s="34">
        <f t="shared" si="12"/>
        <v>9263.6666666666661</v>
      </c>
      <c r="X42" s="34">
        <f t="shared" si="13"/>
        <v>412.40311993646259</v>
      </c>
      <c r="Y42" s="35">
        <f t="shared" si="14"/>
        <v>4.4518346220337079</v>
      </c>
      <c r="Z42" s="36">
        <f t="shared" si="15"/>
        <v>0.94028285288943014</v>
      </c>
    </row>
    <row r="43" spans="1:26">
      <c r="S43" s="33">
        <f t="shared" si="16"/>
        <v>3.1736906100173168E-7</v>
      </c>
      <c r="T43" s="4">
        <f t="shared" si="11"/>
        <v>8795</v>
      </c>
      <c r="U43" s="4">
        <f t="shared" si="10"/>
        <v>8904</v>
      </c>
      <c r="V43" s="4">
        <f t="shared" si="10"/>
        <v>9818</v>
      </c>
      <c r="W43" s="34">
        <f t="shared" si="12"/>
        <v>9172.3333333333339</v>
      </c>
      <c r="X43" s="34">
        <f t="shared" si="13"/>
        <v>561.81343285233788</v>
      </c>
      <c r="Y43" s="35">
        <f t="shared" si="14"/>
        <v>6.1250873952720628</v>
      </c>
      <c r="Z43" s="36">
        <f t="shared" si="15"/>
        <v>0.93101231560427666</v>
      </c>
    </row>
    <row r="44" spans="1:26">
      <c r="S44" s="3" t="s">
        <v>40</v>
      </c>
      <c r="T44" s="4">
        <f t="shared" si="11"/>
        <v>9732</v>
      </c>
      <c r="U44" s="4">
        <f t="shared" si="10"/>
        <v>9466</v>
      </c>
      <c r="V44" s="4">
        <f t="shared" si="10"/>
        <v>9852</v>
      </c>
      <c r="W44" s="34">
        <f t="shared" si="12"/>
        <v>9683.3333333333339</v>
      </c>
      <c r="X44" s="34">
        <f t="shared" si="13"/>
        <v>197.54830632871361</v>
      </c>
      <c r="Y44" s="35">
        <f t="shared" si="14"/>
        <v>2.0400857796424812</v>
      </c>
      <c r="Z44" s="36">
        <f t="shared" si="15"/>
        <v>0.9828799566923806</v>
      </c>
    </row>
    <row r="45" spans="1:26">
      <c r="S45" s="9" t="s">
        <v>33</v>
      </c>
      <c r="T45" s="10">
        <f t="shared" si="11"/>
        <v>10218</v>
      </c>
      <c r="U45" s="10">
        <f t="shared" si="10"/>
        <v>9511</v>
      </c>
      <c r="V45" s="10">
        <f t="shared" si="10"/>
        <v>10435</v>
      </c>
      <c r="W45" s="37">
        <f t="shared" si="12"/>
        <v>10054.666666666666</v>
      </c>
      <c r="X45" s="37">
        <f t="shared" si="13"/>
        <v>483.1690525409748</v>
      </c>
      <c r="Y45" s="38">
        <f t="shared" si="14"/>
        <v>4.8054208912044967</v>
      </c>
      <c r="Z45" s="39">
        <f t="shared" si="15"/>
        <v>1.0205711192312896</v>
      </c>
    </row>
  </sheetData>
  <mergeCells count="9">
    <mergeCell ref="F33:K33"/>
    <mergeCell ref="S35:Z35"/>
    <mergeCell ref="O23:Q23"/>
    <mergeCell ref="S23:Z23"/>
    <mergeCell ref="E26:E31"/>
    <mergeCell ref="F26:H31"/>
    <mergeCell ref="I26:K31"/>
    <mergeCell ref="F32:H32"/>
    <mergeCell ref="I32:K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Z45"/>
  <sheetViews>
    <sheetView topLeftCell="D18" zoomScale="80" zoomScaleNormal="80" workbookViewId="0">
      <selection activeCell="Q48" sqref="Q48"/>
    </sheetView>
  </sheetViews>
  <sheetFormatPr defaultRowHeight="15"/>
  <cols>
    <col min="1" max="1" width="4.28515625" style="70" customWidth="1"/>
    <col min="2" max="4" width="9.140625" style="70"/>
    <col min="5" max="5" width="10.7109375" style="70" customWidth="1"/>
    <col min="6" max="7" width="9.140625" style="70"/>
    <col min="8" max="8" width="7.7109375" style="70" customWidth="1"/>
    <col min="9" max="10" width="9.140625" style="70"/>
    <col min="11" max="11" width="8.28515625" style="70" customWidth="1"/>
    <col min="12" max="12" width="11.85546875" style="70" customWidth="1"/>
    <col min="13" max="13" width="11.42578125" style="70" customWidth="1"/>
    <col min="14" max="15" width="9.140625" style="70"/>
    <col min="16" max="16" width="11.140625" style="70" bestFit="1" customWidth="1"/>
    <col min="17" max="17" width="10.5703125" style="70" customWidth="1"/>
    <col min="18" max="22" width="9.140625" style="70"/>
    <col min="23" max="23" width="9.5703125" style="70" bestFit="1" customWidth="1"/>
    <col min="24" max="16384" width="9.140625" style="70"/>
  </cols>
  <sheetData>
    <row r="3" spans="1:14">
      <c r="A3" s="94" t="s">
        <v>0</v>
      </c>
      <c r="B3" s="93"/>
      <c r="C3" s="93"/>
      <c r="D3" s="94" t="s">
        <v>1</v>
      </c>
      <c r="E3" s="93"/>
      <c r="F3" s="93"/>
      <c r="G3" s="93"/>
      <c r="H3" s="93"/>
      <c r="I3" s="93"/>
      <c r="J3" s="93"/>
      <c r="K3" s="94" t="s">
        <v>57</v>
      </c>
      <c r="L3" s="93"/>
      <c r="M3" s="93"/>
    </row>
    <row r="4" spans="1:14">
      <c r="A4" s="94" t="s">
        <v>3</v>
      </c>
      <c r="B4" s="93"/>
      <c r="C4" s="93"/>
      <c r="D4" s="93"/>
      <c r="E4" s="93"/>
      <c r="F4" s="93"/>
      <c r="G4" s="93"/>
      <c r="H4" s="93"/>
      <c r="I4" s="94" t="s">
        <v>4</v>
      </c>
      <c r="J4" s="93"/>
      <c r="K4" s="94" t="s">
        <v>58</v>
      </c>
      <c r="L4" s="93"/>
      <c r="M4" s="93"/>
    </row>
    <row r="5" spans="1:14">
      <c r="A5" s="94" t="s">
        <v>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4">
      <c r="A6" s="94" t="s">
        <v>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4">
      <c r="A7" s="94" t="s">
        <v>59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4">
      <c r="A8" s="71" t="s">
        <v>9</v>
      </c>
    </row>
    <row r="11" spans="1:14">
      <c r="N11" s="108"/>
    </row>
    <row r="12" spans="1:14">
      <c r="B12" s="70" t="s">
        <v>10</v>
      </c>
    </row>
    <row r="13" spans="1:14">
      <c r="B13" s="72">
        <v>1</v>
      </c>
      <c r="C13" s="72">
        <v>2</v>
      </c>
      <c r="D13" s="72">
        <v>3</v>
      </c>
      <c r="E13" s="72">
        <v>4</v>
      </c>
      <c r="F13" s="72">
        <v>5</v>
      </c>
      <c r="G13" s="72">
        <v>6</v>
      </c>
      <c r="H13" s="72">
        <v>7</v>
      </c>
      <c r="I13" s="72">
        <v>8</v>
      </c>
      <c r="J13" s="72">
        <v>9</v>
      </c>
      <c r="K13" s="72">
        <v>10</v>
      </c>
      <c r="L13" s="72">
        <v>11</v>
      </c>
      <c r="M13" s="72">
        <v>12</v>
      </c>
    </row>
    <row r="14" spans="1:14">
      <c r="A14" s="72" t="s">
        <v>11</v>
      </c>
      <c r="B14" s="96"/>
      <c r="C14" s="97"/>
      <c r="D14" s="97"/>
      <c r="E14" s="97">
        <v>49985</v>
      </c>
      <c r="F14" s="97">
        <v>10976</v>
      </c>
      <c r="G14" s="97">
        <v>9774</v>
      </c>
      <c r="H14" s="97">
        <v>8647</v>
      </c>
      <c r="I14" s="97">
        <v>9421</v>
      </c>
      <c r="J14" s="97">
        <v>8987</v>
      </c>
      <c r="K14" s="97">
        <v>9854</v>
      </c>
      <c r="L14" s="97">
        <v>590</v>
      </c>
      <c r="M14" s="98"/>
    </row>
    <row r="15" spans="1:14">
      <c r="A15" s="72" t="s">
        <v>12</v>
      </c>
      <c r="B15" s="99"/>
      <c r="C15" s="100"/>
      <c r="D15" s="100"/>
      <c r="E15" s="100">
        <v>49985</v>
      </c>
      <c r="F15" s="100">
        <v>10507</v>
      </c>
      <c r="G15" s="100">
        <v>9684</v>
      </c>
      <c r="H15" s="100">
        <v>9600</v>
      </c>
      <c r="I15" s="100">
        <v>9117</v>
      </c>
      <c r="J15" s="100">
        <v>9545</v>
      </c>
      <c r="K15" s="100">
        <v>9805</v>
      </c>
      <c r="L15" s="100">
        <v>1418</v>
      </c>
      <c r="M15" s="101"/>
    </row>
    <row r="16" spans="1:14">
      <c r="A16" s="72" t="s">
        <v>13</v>
      </c>
      <c r="B16" s="99"/>
      <c r="C16" s="100"/>
      <c r="D16" s="100"/>
      <c r="E16" s="100">
        <v>49985</v>
      </c>
      <c r="F16" s="100">
        <v>11003</v>
      </c>
      <c r="G16" s="100">
        <v>11038</v>
      </c>
      <c r="H16" s="100">
        <v>10103</v>
      </c>
      <c r="I16" s="100">
        <v>9950</v>
      </c>
      <c r="J16" s="100">
        <v>10073</v>
      </c>
      <c r="K16" s="100">
        <v>9464</v>
      </c>
      <c r="L16" s="100"/>
      <c r="M16" s="101"/>
    </row>
    <row r="17" spans="1:26">
      <c r="A17" s="72" t="s">
        <v>14</v>
      </c>
      <c r="B17" s="99"/>
      <c r="C17" s="100"/>
      <c r="D17" s="100"/>
      <c r="E17" s="100">
        <v>49985</v>
      </c>
      <c r="F17" s="100">
        <v>10114</v>
      </c>
      <c r="G17" s="100">
        <v>9574</v>
      </c>
      <c r="H17" s="100">
        <v>9672</v>
      </c>
      <c r="I17" s="100">
        <v>10307</v>
      </c>
      <c r="J17" s="100">
        <v>9593</v>
      </c>
      <c r="K17" s="100">
        <v>11016</v>
      </c>
      <c r="L17" s="100"/>
      <c r="M17" s="101"/>
    </row>
    <row r="18" spans="1:26">
      <c r="A18" s="72" t="s">
        <v>15</v>
      </c>
      <c r="B18" s="99"/>
      <c r="C18" s="100"/>
      <c r="D18" s="100"/>
      <c r="E18" s="100">
        <v>49985</v>
      </c>
      <c r="F18" s="100">
        <v>10137</v>
      </c>
      <c r="G18" s="100">
        <v>10259</v>
      </c>
      <c r="H18" s="100">
        <v>9766</v>
      </c>
      <c r="I18" s="100">
        <v>9340</v>
      </c>
      <c r="J18" s="100">
        <v>10140</v>
      </c>
      <c r="K18" s="100">
        <v>9989</v>
      </c>
      <c r="L18" s="100"/>
      <c r="M18" s="101"/>
    </row>
    <row r="19" spans="1:26">
      <c r="A19" s="72" t="s">
        <v>16</v>
      </c>
      <c r="B19" s="99"/>
      <c r="C19" s="100"/>
      <c r="D19" s="100"/>
      <c r="E19" s="100">
        <v>49005</v>
      </c>
      <c r="F19" s="100">
        <v>9724</v>
      </c>
      <c r="G19" s="100">
        <v>9690</v>
      </c>
      <c r="H19" s="100">
        <v>9825</v>
      </c>
      <c r="I19" s="100">
        <v>9241</v>
      </c>
      <c r="J19" s="100">
        <v>9328</v>
      </c>
      <c r="K19" s="100">
        <v>10327</v>
      </c>
      <c r="L19" s="100"/>
      <c r="M19" s="101"/>
    </row>
    <row r="20" spans="1:26">
      <c r="A20" s="72" t="s">
        <v>17</v>
      </c>
      <c r="B20" s="99"/>
      <c r="C20" s="100"/>
      <c r="D20" s="100"/>
      <c r="E20" s="100">
        <v>49985</v>
      </c>
      <c r="F20" s="100">
        <v>11133</v>
      </c>
      <c r="G20" s="100">
        <v>9718</v>
      </c>
      <c r="H20" s="100">
        <v>9238</v>
      </c>
      <c r="I20" s="100">
        <v>10219</v>
      </c>
      <c r="J20" s="100">
        <v>9914</v>
      </c>
      <c r="K20" s="100">
        <v>10338</v>
      </c>
      <c r="L20" s="100"/>
      <c r="M20" s="101"/>
    </row>
    <row r="21" spans="1:26">
      <c r="A21" s="72" t="s">
        <v>18</v>
      </c>
      <c r="B21" s="102"/>
      <c r="C21" s="103"/>
      <c r="D21" s="103"/>
      <c r="E21" s="103"/>
      <c r="F21" s="103">
        <v>10147</v>
      </c>
      <c r="G21" s="103">
        <v>10364</v>
      </c>
      <c r="H21" s="103">
        <v>10411</v>
      </c>
      <c r="I21" s="103">
        <v>10837</v>
      </c>
      <c r="J21" s="103">
        <v>9949</v>
      </c>
      <c r="K21" s="103">
        <v>10937</v>
      </c>
      <c r="L21" s="103"/>
      <c r="M21" s="104"/>
    </row>
    <row r="23" spans="1:26">
      <c r="O23" s="105" t="s">
        <v>41</v>
      </c>
      <c r="P23" s="106"/>
      <c r="Q23" s="107"/>
      <c r="S23" s="105" t="s">
        <v>42</v>
      </c>
      <c r="T23" s="106"/>
      <c r="U23" s="106"/>
      <c r="V23" s="106"/>
      <c r="W23" s="106"/>
      <c r="X23" s="106"/>
      <c r="Y23" s="106"/>
      <c r="Z23" s="107"/>
    </row>
    <row r="24" spans="1:26">
      <c r="B24" s="27" t="s">
        <v>28</v>
      </c>
      <c r="O24" s="3"/>
      <c r="P24" s="4"/>
      <c r="Q24" s="8" t="s">
        <v>31</v>
      </c>
      <c r="S24" s="3"/>
      <c r="T24" s="4"/>
      <c r="U24" s="4"/>
      <c r="V24" s="4"/>
      <c r="W24" s="4"/>
      <c r="X24" s="4"/>
      <c r="Y24" s="4"/>
      <c r="Z24" s="8" t="s">
        <v>31</v>
      </c>
    </row>
    <row r="25" spans="1:26">
      <c r="B25" s="72">
        <v>1</v>
      </c>
      <c r="C25" s="72">
        <v>2</v>
      </c>
      <c r="D25" s="72">
        <v>3</v>
      </c>
      <c r="E25" s="72">
        <v>4</v>
      </c>
      <c r="F25" s="72">
        <v>5</v>
      </c>
      <c r="G25" s="72">
        <v>6</v>
      </c>
      <c r="H25" s="72">
        <v>7</v>
      </c>
      <c r="I25" s="72">
        <v>8</v>
      </c>
      <c r="J25" s="72">
        <v>9</v>
      </c>
      <c r="K25" s="72">
        <v>10</v>
      </c>
      <c r="L25" s="72">
        <v>11</v>
      </c>
      <c r="M25" s="72">
        <v>12</v>
      </c>
      <c r="O25" s="40" t="s">
        <v>44</v>
      </c>
      <c r="P25" s="41" t="s">
        <v>30</v>
      </c>
      <c r="Q25" s="42" t="s">
        <v>32</v>
      </c>
      <c r="S25" s="40" t="s">
        <v>44</v>
      </c>
      <c r="T25" s="41" t="s">
        <v>34</v>
      </c>
      <c r="U25" s="41" t="s">
        <v>35</v>
      </c>
      <c r="V25" s="41" t="s">
        <v>36</v>
      </c>
      <c r="W25" s="41" t="s">
        <v>37</v>
      </c>
      <c r="X25" s="41" t="s">
        <v>38</v>
      </c>
      <c r="Y25" s="41" t="s">
        <v>39</v>
      </c>
      <c r="Z25" s="42" t="s">
        <v>32</v>
      </c>
    </row>
    <row r="26" spans="1:26">
      <c r="A26" s="72" t="s">
        <v>11</v>
      </c>
      <c r="B26" s="5"/>
      <c r="C26" s="6"/>
      <c r="D26" s="6"/>
      <c r="E26" s="23" t="s">
        <v>19</v>
      </c>
      <c r="F26" s="23" t="s">
        <v>21</v>
      </c>
      <c r="G26" s="23"/>
      <c r="H26" s="23"/>
      <c r="I26" s="23" t="s">
        <v>24</v>
      </c>
      <c r="J26" s="23"/>
      <c r="K26" s="28"/>
      <c r="L26" s="26" t="s">
        <v>25</v>
      </c>
      <c r="M26" s="7"/>
      <c r="N26" s="4"/>
      <c r="O26" s="33">
        <v>0.01</v>
      </c>
      <c r="P26" s="4">
        <f>E14</f>
        <v>49985</v>
      </c>
      <c r="Q26" s="36">
        <f>P26/$P$32</f>
        <v>1</v>
      </c>
      <c r="S26" s="33">
        <v>1E-4</v>
      </c>
      <c r="T26" s="4">
        <f>F14</f>
        <v>10976</v>
      </c>
      <c r="U26" s="4">
        <f t="shared" ref="U26:V33" si="0">G14</f>
        <v>9774</v>
      </c>
      <c r="V26" s="4">
        <f t="shared" si="0"/>
        <v>8647</v>
      </c>
      <c r="W26" s="34">
        <f>AVERAGE(T26:V26)</f>
        <v>9799</v>
      </c>
      <c r="X26" s="34">
        <f>STDEV(T26:V26)</f>
        <v>1164.7012492480635</v>
      </c>
      <c r="Y26" s="35">
        <f>X26/W26*100</f>
        <v>11.885919473906148</v>
      </c>
      <c r="Z26" s="36">
        <f>W26/$W$32</f>
        <v>0.97700156203263655</v>
      </c>
    </row>
    <row r="27" spans="1:26">
      <c r="A27" s="72" t="s">
        <v>12</v>
      </c>
      <c r="B27" s="3"/>
      <c r="C27" s="4"/>
      <c r="D27" s="4"/>
      <c r="E27" s="23"/>
      <c r="F27" s="23"/>
      <c r="G27" s="23"/>
      <c r="H27" s="23"/>
      <c r="I27" s="23"/>
      <c r="J27" s="23"/>
      <c r="K27" s="28"/>
      <c r="L27" s="26" t="s">
        <v>26</v>
      </c>
      <c r="M27" s="8"/>
      <c r="N27" s="4"/>
      <c r="O27" s="33">
        <f>O26/2</f>
        <v>5.0000000000000001E-3</v>
      </c>
      <c r="P27" s="4">
        <f t="shared" ref="P27:P32" si="1">E15</f>
        <v>49985</v>
      </c>
      <c r="Q27" s="36">
        <f t="shared" ref="Q27:Q32" si="2">P27/$P$32</f>
        <v>1</v>
      </c>
      <c r="S27" s="33">
        <f>S26/3.16</f>
        <v>3.1645569620253167E-5</v>
      </c>
      <c r="T27" s="4">
        <f t="shared" ref="T27:T33" si="3">F15</f>
        <v>10507</v>
      </c>
      <c r="U27" s="4">
        <f t="shared" si="0"/>
        <v>9684</v>
      </c>
      <c r="V27" s="4">
        <f t="shared" si="0"/>
        <v>9600</v>
      </c>
      <c r="W27" s="34">
        <f t="shared" ref="W27:W33" si="4">AVERAGE(T27:V27)</f>
        <v>9930.3333333333339</v>
      </c>
      <c r="X27" s="34">
        <f t="shared" ref="X27:X33" si="5">STDEV(T27:V27)</f>
        <v>501.17096218091416</v>
      </c>
      <c r="Y27" s="35">
        <f t="shared" ref="Y27:Y33" si="6">X27/W27*100</f>
        <v>5.046869479180768</v>
      </c>
      <c r="Z27" s="36">
        <f t="shared" ref="Z27:Z33" si="7">W27/$W$32</f>
        <v>0.99009604838977716</v>
      </c>
    </row>
    <row r="28" spans="1:26">
      <c r="A28" s="72" t="s">
        <v>13</v>
      </c>
      <c r="B28" s="3"/>
      <c r="C28" s="4"/>
      <c r="D28" s="4"/>
      <c r="E28" s="23"/>
      <c r="F28" s="23"/>
      <c r="G28" s="23"/>
      <c r="H28" s="23"/>
      <c r="I28" s="23"/>
      <c r="J28" s="23"/>
      <c r="K28" s="28"/>
      <c r="L28" s="3"/>
      <c r="M28" s="8"/>
      <c r="N28" s="4"/>
      <c r="O28" s="33">
        <f t="shared" ref="O28:O31" si="8">O27/2</f>
        <v>2.5000000000000001E-3</v>
      </c>
      <c r="P28" s="4">
        <f t="shared" si="1"/>
        <v>49985</v>
      </c>
      <c r="Q28" s="36">
        <f t="shared" si="2"/>
        <v>1</v>
      </c>
      <c r="S28" s="33">
        <f t="shared" ref="S28:S31" si="9">S27/3.16</f>
        <v>1.00144207659029E-5</v>
      </c>
      <c r="T28" s="4">
        <f t="shared" si="3"/>
        <v>11003</v>
      </c>
      <c r="U28" s="4">
        <f t="shared" si="0"/>
        <v>11038</v>
      </c>
      <c r="V28" s="4">
        <f t="shared" si="0"/>
        <v>10103</v>
      </c>
      <c r="W28" s="34">
        <f t="shared" si="4"/>
        <v>10714.666666666666</v>
      </c>
      <c r="X28" s="34">
        <f t="shared" si="5"/>
        <v>530.00786157692346</v>
      </c>
      <c r="Y28" s="35">
        <f t="shared" si="6"/>
        <v>4.9465641635476931</v>
      </c>
      <c r="Z28" s="36">
        <f t="shared" si="7"/>
        <v>1.0682973844262023</v>
      </c>
    </row>
    <row r="29" spans="1:26">
      <c r="A29" s="72" t="s">
        <v>14</v>
      </c>
      <c r="B29" s="3"/>
      <c r="C29" s="4"/>
      <c r="D29" s="4"/>
      <c r="E29" s="23"/>
      <c r="F29" s="23"/>
      <c r="G29" s="23"/>
      <c r="H29" s="23"/>
      <c r="I29" s="23"/>
      <c r="J29" s="23"/>
      <c r="K29" s="28"/>
      <c r="L29" s="3"/>
      <c r="M29" s="8"/>
      <c r="N29" s="4"/>
      <c r="O29" s="33">
        <f t="shared" si="8"/>
        <v>1.25E-3</v>
      </c>
      <c r="P29" s="4">
        <f t="shared" si="1"/>
        <v>49985</v>
      </c>
      <c r="Q29" s="36">
        <f t="shared" si="2"/>
        <v>1</v>
      </c>
      <c r="S29" s="33">
        <f t="shared" si="9"/>
        <v>3.1691204955388923E-6</v>
      </c>
      <c r="T29" s="4">
        <f t="shared" si="3"/>
        <v>10114</v>
      </c>
      <c r="U29" s="4">
        <f t="shared" si="0"/>
        <v>9574</v>
      </c>
      <c r="V29" s="4">
        <f t="shared" si="0"/>
        <v>9672</v>
      </c>
      <c r="W29" s="34">
        <f t="shared" si="4"/>
        <v>9786.6666666666661</v>
      </c>
      <c r="X29" s="34">
        <f t="shared" si="5"/>
        <v>287.68269557507847</v>
      </c>
      <c r="Y29" s="35">
        <f t="shared" si="6"/>
        <v>2.9395370801268235</v>
      </c>
      <c r="Z29" s="36">
        <f t="shared" si="7"/>
        <v>0.9757718767655954</v>
      </c>
    </row>
    <row r="30" spans="1:26">
      <c r="A30" s="72" t="s">
        <v>15</v>
      </c>
      <c r="B30" s="3"/>
      <c r="C30" s="4"/>
      <c r="D30" s="4"/>
      <c r="E30" s="23"/>
      <c r="F30" s="23"/>
      <c r="G30" s="23"/>
      <c r="H30" s="23"/>
      <c r="I30" s="23"/>
      <c r="J30" s="23"/>
      <c r="K30" s="28"/>
      <c r="L30" s="3"/>
      <c r="M30" s="8"/>
      <c r="N30" s="4"/>
      <c r="O30" s="33">
        <f t="shared" si="8"/>
        <v>6.2500000000000001E-4</v>
      </c>
      <c r="P30" s="4">
        <f t="shared" si="1"/>
        <v>49985</v>
      </c>
      <c r="Q30" s="36">
        <f t="shared" si="2"/>
        <v>1</v>
      </c>
      <c r="S30" s="33">
        <f t="shared" si="9"/>
        <v>1.0028862327654721E-6</v>
      </c>
      <c r="T30" s="4">
        <f t="shared" si="3"/>
        <v>10137</v>
      </c>
      <c r="U30" s="4">
        <f t="shared" si="0"/>
        <v>10259</v>
      </c>
      <c r="V30" s="4">
        <f t="shared" si="0"/>
        <v>9766</v>
      </c>
      <c r="W30" s="34">
        <f t="shared" si="4"/>
        <v>10054</v>
      </c>
      <c r="X30" s="34">
        <f t="shared" si="5"/>
        <v>256.76643082770767</v>
      </c>
      <c r="Y30" s="35">
        <f t="shared" si="6"/>
        <v>2.5538733919604901</v>
      </c>
      <c r="Z30" s="36">
        <f t="shared" si="7"/>
        <v>1.0024261357971351</v>
      </c>
    </row>
    <row r="31" spans="1:26">
      <c r="A31" s="72" t="s">
        <v>16</v>
      </c>
      <c r="B31" s="3"/>
      <c r="C31" s="4"/>
      <c r="D31" s="4"/>
      <c r="E31" s="23"/>
      <c r="F31" s="23"/>
      <c r="G31" s="23"/>
      <c r="H31" s="23"/>
      <c r="I31" s="23"/>
      <c r="J31" s="23"/>
      <c r="K31" s="28"/>
      <c r="L31" s="3"/>
      <c r="M31" s="8"/>
      <c r="N31" s="4"/>
      <c r="O31" s="33">
        <f t="shared" si="8"/>
        <v>3.1250000000000001E-4</v>
      </c>
      <c r="P31" s="4">
        <f t="shared" si="1"/>
        <v>49005</v>
      </c>
      <c r="Q31" s="36">
        <f t="shared" si="2"/>
        <v>0.98039411823547062</v>
      </c>
      <c r="S31" s="33">
        <f t="shared" si="9"/>
        <v>3.1736906100173168E-7</v>
      </c>
      <c r="T31" s="4">
        <f t="shared" si="3"/>
        <v>9724</v>
      </c>
      <c r="U31" s="4">
        <f t="shared" si="0"/>
        <v>9690</v>
      </c>
      <c r="V31" s="4">
        <f t="shared" si="0"/>
        <v>9825</v>
      </c>
      <c r="W31" s="34">
        <f t="shared" si="4"/>
        <v>9746.3333333333339</v>
      </c>
      <c r="X31" s="34">
        <f t="shared" si="5"/>
        <v>70.216332383166147</v>
      </c>
      <c r="Y31" s="35">
        <f t="shared" si="6"/>
        <v>0.72043844573856297</v>
      </c>
      <c r="Z31" s="36">
        <f t="shared" si="7"/>
        <v>0.97175047359500166</v>
      </c>
    </row>
    <row r="32" spans="1:26">
      <c r="A32" s="72" t="s">
        <v>17</v>
      </c>
      <c r="B32" s="3"/>
      <c r="C32" s="4"/>
      <c r="D32" s="4"/>
      <c r="E32" s="24" t="s">
        <v>20</v>
      </c>
      <c r="F32" s="25" t="s">
        <v>22</v>
      </c>
      <c r="G32" s="25"/>
      <c r="H32" s="25"/>
      <c r="I32" s="25" t="s">
        <v>27</v>
      </c>
      <c r="J32" s="25"/>
      <c r="K32" s="29"/>
      <c r="L32" s="3"/>
      <c r="M32" s="8"/>
      <c r="N32" s="4"/>
      <c r="O32" s="9" t="s">
        <v>29</v>
      </c>
      <c r="P32" s="10">
        <f t="shared" si="1"/>
        <v>49985</v>
      </c>
      <c r="Q32" s="39">
        <f t="shared" si="2"/>
        <v>1</v>
      </c>
      <c r="S32" s="3" t="s">
        <v>29</v>
      </c>
      <c r="T32" s="4">
        <f t="shared" si="3"/>
        <v>11133</v>
      </c>
      <c r="U32" s="4">
        <f t="shared" si="0"/>
        <v>9718</v>
      </c>
      <c r="V32" s="4">
        <f t="shared" si="0"/>
        <v>9238</v>
      </c>
      <c r="W32" s="34">
        <f t="shared" si="4"/>
        <v>10029.666666666666</v>
      </c>
      <c r="X32" s="34">
        <f t="shared" si="5"/>
        <v>985.19456623214444</v>
      </c>
      <c r="Y32" s="35">
        <f t="shared" si="6"/>
        <v>9.8228046751185936</v>
      </c>
      <c r="Z32" s="36">
        <f t="shared" si="7"/>
        <v>1</v>
      </c>
    </row>
    <row r="33" spans="1:26">
      <c r="A33" s="72" t="s">
        <v>18</v>
      </c>
      <c r="B33" s="9"/>
      <c r="C33" s="10"/>
      <c r="D33" s="10"/>
      <c r="E33" s="26"/>
      <c r="F33" s="25" t="s">
        <v>23</v>
      </c>
      <c r="G33" s="25"/>
      <c r="H33" s="25"/>
      <c r="I33" s="25"/>
      <c r="J33" s="25"/>
      <c r="K33" s="29"/>
      <c r="L33" s="9"/>
      <c r="M33" s="11"/>
      <c r="N33" s="4"/>
      <c r="S33" s="9" t="s">
        <v>33</v>
      </c>
      <c r="T33" s="10">
        <f t="shared" si="3"/>
        <v>10147</v>
      </c>
      <c r="U33" s="10">
        <f t="shared" si="0"/>
        <v>10364</v>
      </c>
      <c r="V33" s="10">
        <f t="shared" si="0"/>
        <v>10411</v>
      </c>
      <c r="W33" s="37">
        <f t="shared" si="4"/>
        <v>10307.333333333334</v>
      </c>
      <c r="X33" s="37">
        <f t="shared" si="5"/>
        <v>140.82731742578665</v>
      </c>
      <c r="Y33" s="38">
        <f t="shared" si="6"/>
        <v>1.3662827510424937</v>
      </c>
      <c r="Z33" s="39">
        <f t="shared" si="7"/>
        <v>1.0276845358768987</v>
      </c>
    </row>
    <row r="34" spans="1:26">
      <c r="A34" s="72"/>
      <c r="B34" s="4"/>
      <c r="C34" s="4"/>
      <c r="D34" s="4"/>
      <c r="E34" s="4"/>
      <c r="F34" s="22"/>
      <c r="G34" s="22"/>
      <c r="H34" s="22"/>
      <c r="I34" s="22"/>
      <c r="J34" s="22"/>
      <c r="K34" s="22"/>
      <c r="L34" s="4"/>
      <c r="M34" s="4"/>
      <c r="N34" s="4"/>
      <c r="W34" s="32"/>
      <c r="X34" s="32"/>
      <c r="Y34" s="31"/>
      <c r="Z34" s="31"/>
    </row>
    <row r="35" spans="1:26">
      <c r="A35" s="72"/>
      <c r="B35" s="4"/>
      <c r="C35" s="4"/>
      <c r="D35" s="4"/>
      <c r="E35" s="4"/>
      <c r="F35" s="22"/>
      <c r="G35" s="22"/>
      <c r="H35" s="22"/>
      <c r="I35" s="22"/>
      <c r="J35" s="22"/>
      <c r="K35" s="22"/>
      <c r="L35" s="4"/>
      <c r="M35" s="4"/>
      <c r="N35" s="4"/>
      <c r="S35" s="105" t="s">
        <v>43</v>
      </c>
      <c r="T35" s="106"/>
      <c r="U35" s="106"/>
      <c r="V35" s="106"/>
      <c r="W35" s="106"/>
      <c r="X35" s="106"/>
      <c r="Y35" s="106"/>
      <c r="Z35" s="107"/>
    </row>
    <row r="36" spans="1:26">
      <c r="S36" s="3"/>
      <c r="T36" s="4"/>
      <c r="U36" s="4"/>
      <c r="V36" s="4"/>
      <c r="W36" s="4"/>
      <c r="X36" s="4"/>
      <c r="Y36" s="4"/>
      <c r="Z36" s="8" t="s">
        <v>31</v>
      </c>
    </row>
    <row r="37" spans="1:26">
      <c r="S37" s="40" t="s">
        <v>44</v>
      </c>
      <c r="T37" s="41" t="s">
        <v>34</v>
      </c>
      <c r="U37" s="41" t="s">
        <v>35</v>
      </c>
      <c r="V37" s="41" t="s">
        <v>36</v>
      </c>
      <c r="W37" s="41" t="s">
        <v>37</v>
      </c>
      <c r="X37" s="41" t="s">
        <v>38</v>
      </c>
      <c r="Y37" s="41" t="s">
        <v>39</v>
      </c>
      <c r="Z37" s="42" t="s">
        <v>32</v>
      </c>
    </row>
    <row r="38" spans="1:26">
      <c r="P38" s="77"/>
      <c r="S38" s="33">
        <v>1E-4</v>
      </c>
      <c r="T38" s="4">
        <f>I14</f>
        <v>9421</v>
      </c>
      <c r="U38" s="4">
        <f t="shared" ref="U38:V45" si="10">J14</f>
        <v>8987</v>
      </c>
      <c r="V38" s="4">
        <f t="shared" si="10"/>
        <v>9854</v>
      </c>
      <c r="W38" s="34">
        <f>AVERAGE(T38:V38)</f>
        <v>9420.6666666666661</v>
      </c>
      <c r="X38" s="34">
        <f>STDEV(T38:V38)</f>
        <v>433.50009611686176</v>
      </c>
      <c r="Y38" s="35">
        <f>X38/W38*100</f>
        <v>4.6015861876391808</v>
      </c>
      <c r="Z38" s="36">
        <f>W38/$V$44</f>
        <v>0.91126587992519503</v>
      </c>
    </row>
    <row r="39" spans="1:26">
      <c r="P39" s="77"/>
      <c r="S39" s="33">
        <f>S38/3.16</f>
        <v>3.1645569620253167E-5</v>
      </c>
      <c r="T39" s="4">
        <f t="shared" ref="T39:T45" si="11">I15</f>
        <v>9117</v>
      </c>
      <c r="U39" s="4">
        <f t="shared" si="10"/>
        <v>9545</v>
      </c>
      <c r="V39" s="4">
        <f t="shared" si="10"/>
        <v>9805</v>
      </c>
      <c r="W39" s="34">
        <f t="shared" ref="W39:W45" si="12">AVERAGE(T39:V39)</f>
        <v>9489</v>
      </c>
      <c r="X39" s="34">
        <f t="shared" ref="X39:X45" si="13">STDEV(T39:V39)</f>
        <v>347.40178468165647</v>
      </c>
      <c r="Y39" s="35">
        <f t="shared" ref="Y39:Y45" si="14">X39/W39*100</f>
        <v>3.6611000598762407</v>
      </c>
      <c r="Z39" s="36">
        <f t="shared" ref="Z39:Z45" si="15">W39/$V$44</f>
        <v>0.91787579802669761</v>
      </c>
    </row>
    <row r="40" spans="1:26">
      <c r="S40" s="33">
        <f t="shared" ref="S40:S43" si="16">S39/3.16</f>
        <v>1.00144207659029E-5</v>
      </c>
      <c r="T40" s="4">
        <f t="shared" si="11"/>
        <v>9950</v>
      </c>
      <c r="U40" s="4">
        <f t="shared" si="10"/>
        <v>10073</v>
      </c>
      <c r="V40" s="4">
        <f t="shared" si="10"/>
        <v>9464</v>
      </c>
      <c r="W40" s="34">
        <f t="shared" si="12"/>
        <v>9829</v>
      </c>
      <c r="X40" s="34">
        <f t="shared" si="13"/>
        <v>322.0263964335843</v>
      </c>
      <c r="Y40" s="35">
        <f t="shared" si="14"/>
        <v>3.2762884976455826</v>
      </c>
      <c r="Z40" s="36">
        <f t="shared" si="15"/>
        <v>0.95076417101953958</v>
      </c>
    </row>
    <row r="41" spans="1:26">
      <c r="S41" s="33">
        <f t="shared" si="16"/>
        <v>3.1691204955388923E-6</v>
      </c>
      <c r="T41" s="4">
        <f t="shared" si="11"/>
        <v>10307</v>
      </c>
      <c r="U41" s="4">
        <f t="shared" si="10"/>
        <v>9593</v>
      </c>
      <c r="V41" s="4">
        <f t="shared" si="10"/>
        <v>11016</v>
      </c>
      <c r="W41" s="34">
        <f t="shared" si="12"/>
        <v>10305.333333333334</v>
      </c>
      <c r="X41" s="34">
        <f t="shared" si="13"/>
        <v>711.50146404160216</v>
      </c>
      <c r="Y41" s="35">
        <f t="shared" si="14"/>
        <v>6.9042062107801989</v>
      </c>
      <c r="Z41" s="36">
        <f t="shared" si="15"/>
        <v>0.99684013671245253</v>
      </c>
    </row>
    <row r="42" spans="1:26">
      <c r="S42" s="33">
        <f t="shared" si="16"/>
        <v>1.0028862327654721E-6</v>
      </c>
      <c r="T42" s="4">
        <f t="shared" si="11"/>
        <v>9340</v>
      </c>
      <c r="U42" s="4">
        <f t="shared" si="10"/>
        <v>10140</v>
      </c>
      <c r="V42" s="4">
        <f t="shared" si="10"/>
        <v>9989</v>
      </c>
      <c r="W42" s="34">
        <f t="shared" si="12"/>
        <v>9823</v>
      </c>
      <c r="X42" s="34">
        <f t="shared" si="13"/>
        <v>425.04940889266038</v>
      </c>
      <c r="Y42" s="35">
        <f t="shared" si="14"/>
        <v>4.3270834662797553</v>
      </c>
      <c r="Z42" s="36">
        <f t="shared" si="15"/>
        <v>0.95018378796672476</v>
      </c>
    </row>
    <row r="43" spans="1:26">
      <c r="S43" s="33">
        <f t="shared" si="16"/>
        <v>3.1736906100173168E-7</v>
      </c>
      <c r="T43" s="4">
        <f t="shared" si="11"/>
        <v>9241</v>
      </c>
      <c r="U43" s="4">
        <f t="shared" si="10"/>
        <v>9328</v>
      </c>
      <c r="V43" s="4">
        <f t="shared" si="10"/>
        <v>10327</v>
      </c>
      <c r="W43" s="34">
        <f t="shared" si="12"/>
        <v>9632</v>
      </c>
      <c r="X43" s="34">
        <f t="shared" si="13"/>
        <v>603.45753785995578</v>
      </c>
      <c r="Y43" s="35">
        <f t="shared" si="14"/>
        <v>6.2651322452237936</v>
      </c>
      <c r="Z43" s="36">
        <f t="shared" si="15"/>
        <v>0.93170826078545177</v>
      </c>
    </row>
    <row r="44" spans="1:26">
      <c r="S44" s="3" t="s">
        <v>40</v>
      </c>
      <c r="T44" s="4">
        <f t="shared" si="11"/>
        <v>10219</v>
      </c>
      <c r="U44" s="4">
        <f t="shared" si="10"/>
        <v>9914</v>
      </c>
      <c r="V44" s="4">
        <f t="shared" si="10"/>
        <v>10338</v>
      </c>
      <c r="W44" s="34">
        <f t="shared" si="12"/>
        <v>10157</v>
      </c>
      <c r="X44" s="34">
        <f t="shared" si="13"/>
        <v>218.6938499363894</v>
      </c>
      <c r="Y44" s="35">
        <f t="shared" si="14"/>
        <v>2.153134290995268</v>
      </c>
      <c r="Z44" s="36">
        <f t="shared" si="15"/>
        <v>0.9824917779067518</v>
      </c>
    </row>
    <row r="45" spans="1:26">
      <c r="S45" s="9" t="s">
        <v>33</v>
      </c>
      <c r="T45" s="10">
        <f t="shared" si="11"/>
        <v>10837</v>
      </c>
      <c r="U45" s="10">
        <f t="shared" si="10"/>
        <v>9949</v>
      </c>
      <c r="V45" s="10">
        <f t="shared" si="10"/>
        <v>10937</v>
      </c>
      <c r="W45" s="37">
        <f t="shared" si="12"/>
        <v>10574.333333333334</v>
      </c>
      <c r="X45" s="37">
        <f t="shared" si="13"/>
        <v>543.85782455835204</v>
      </c>
      <c r="Y45" s="38">
        <f t="shared" si="14"/>
        <v>5.1431878248433502</v>
      </c>
      <c r="Z45" s="39">
        <f t="shared" si="15"/>
        <v>1.0228606435803187</v>
      </c>
    </row>
  </sheetData>
  <mergeCells count="9">
    <mergeCell ref="F33:K33"/>
    <mergeCell ref="S35:Z35"/>
    <mergeCell ref="O23:Q23"/>
    <mergeCell ref="S23:Z23"/>
    <mergeCell ref="E26:E31"/>
    <mergeCell ref="F26:H31"/>
    <mergeCell ref="I26:K31"/>
    <mergeCell ref="F32:H32"/>
    <mergeCell ref="I32:K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P13"/>
  <sheetViews>
    <sheetView tabSelected="1" workbookViewId="0">
      <selection activeCell="S7" sqref="S7:S8"/>
    </sheetView>
  </sheetViews>
  <sheetFormatPr defaultRowHeight="15"/>
  <sheetData>
    <row r="1" spans="2:16" s="95" customFormat="1"/>
    <row r="2" spans="2:16" s="95" customFormat="1"/>
    <row r="3" spans="2:16">
      <c r="B3" s="109" t="s">
        <v>67</v>
      </c>
      <c r="C3" s="109"/>
      <c r="D3" s="109"/>
      <c r="E3" s="109"/>
      <c r="F3" s="109"/>
      <c r="G3" s="109"/>
      <c r="H3" s="109"/>
      <c r="J3" s="109" t="s">
        <v>68</v>
      </c>
      <c r="K3" s="109"/>
      <c r="L3" s="109"/>
      <c r="M3" s="109"/>
      <c r="N3" s="109"/>
      <c r="O3" s="109"/>
      <c r="P3" s="109"/>
    </row>
    <row r="4" spans="2:16">
      <c r="C4" s="21" t="s">
        <v>66</v>
      </c>
      <c r="D4" s="21"/>
      <c r="E4" s="21"/>
      <c r="F4" s="21"/>
      <c r="G4" s="21"/>
      <c r="H4" s="21"/>
      <c r="J4" s="95"/>
      <c r="K4" s="21" t="s">
        <v>69</v>
      </c>
      <c r="L4" s="21"/>
      <c r="M4" s="21"/>
      <c r="N4" s="21"/>
      <c r="O4" s="21"/>
      <c r="P4" s="21"/>
    </row>
    <row r="5" spans="2:16">
      <c r="B5" t="str">
        <f>'0 min'!S25</f>
        <v>Conc(M)</v>
      </c>
      <c r="C5" s="95" t="s">
        <v>60</v>
      </c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95"/>
      <c r="J5" t="str">
        <f>'0 min'!S37</f>
        <v>Conc(M)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  <c r="P5" s="95" t="s">
        <v>65</v>
      </c>
    </row>
    <row r="6" spans="2:16">
      <c r="B6" s="30">
        <f>'0 min'!S26</f>
        <v>1E-4</v>
      </c>
      <c r="C6" s="31">
        <f>'0 min'!Z26</f>
        <v>1.0999749016983185</v>
      </c>
      <c r="D6" s="31">
        <f>'30 min'!Z26</f>
        <v>1.0307311477389363</v>
      </c>
      <c r="E6" s="31">
        <f>'45 min'!Z26</f>
        <v>0.68392159295329069</v>
      </c>
      <c r="F6" s="31">
        <f>'60 min'!Z26</f>
        <v>0.84510842073314674</v>
      </c>
      <c r="G6" s="31">
        <f>'75 min'!Z26</f>
        <v>0.88412122058515463</v>
      </c>
      <c r="H6" s="31">
        <f>'90 min'!Z26</f>
        <v>0.97700156203263655</v>
      </c>
      <c r="J6" s="30">
        <f>'0 min'!S38</f>
        <v>1E-4</v>
      </c>
      <c r="K6" s="31">
        <f>'0 min'!Z38</f>
        <v>0.68913025590389199</v>
      </c>
      <c r="L6" s="31">
        <f>'30 min'!Z38</f>
        <v>1.1675925054138028</v>
      </c>
      <c r="M6" s="31">
        <f>'45 min'!Z38</f>
        <v>0.77614237614237613</v>
      </c>
      <c r="N6" s="31">
        <f>'60 min'!Z38</f>
        <v>0.83226581265012012</v>
      </c>
      <c r="O6" s="31">
        <f>'75 min'!Z38</f>
        <v>0.85113005819461363</v>
      </c>
      <c r="P6" s="31">
        <f>'90 min'!Z38</f>
        <v>0.91126587992519503</v>
      </c>
    </row>
    <row r="7" spans="2:16">
      <c r="B7" s="30">
        <f>'0 min'!S27</f>
        <v>3.1645569620253167E-5</v>
      </c>
      <c r="C7" s="31">
        <f>'0 min'!Z27</f>
        <v>1.6422655400317911</v>
      </c>
      <c r="D7" s="31">
        <f>'30 min'!Z27</f>
        <v>1.2063635814767855</v>
      </c>
      <c r="E7" s="31">
        <f>'45 min'!Z27</f>
        <v>0.84613237392221319</v>
      </c>
      <c r="F7" s="31">
        <f>'60 min'!Z27</f>
        <v>0.93464404950595215</v>
      </c>
      <c r="G7" s="31">
        <f>'75 min'!Z27</f>
        <v>0.93907548355561754</v>
      </c>
      <c r="H7" s="31">
        <f>'90 min'!Z27</f>
        <v>0.99009604838977716</v>
      </c>
      <c r="J7" s="30">
        <f>'0 min'!S39</f>
        <v>3.1645569620253167E-5</v>
      </c>
      <c r="K7" s="31">
        <f>'0 min'!Z39</f>
        <v>1.0720809676623055</v>
      </c>
      <c r="L7" s="31">
        <f>'30 min'!Z39</f>
        <v>1.2253711201079622</v>
      </c>
      <c r="M7" s="31">
        <f>'45 min'!Z39</f>
        <v>0.85002405002405002</v>
      </c>
      <c r="N7" s="31">
        <f>'60 min'!Z39</f>
        <v>0.87923672271150255</v>
      </c>
      <c r="O7" s="31">
        <f>'75 min'!Z39</f>
        <v>0.8868588442279064</v>
      </c>
      <c r="P7" s="31">
        <f>'90 min'!Z39</f>
        <v>0.91787579802669761</v>
      </c>
    </row>
    <row r="8" spans="2:16">
      <c r="B8" s="30">
        <f>'0 min'!S28</f>
        <v>1.00144207659029E-5</v>
      </c>
      <c r="C8" s="31">
        <f>'0 min'!Z28</f>
        <v>2.0571404668284115</v>
      </c>
      <c r="D8" s="31">
        <f>'30 min'!Z28</f>
        <v>1.2755539455412666</v>
      </c>
      <c r="E8" s="31">
        <f>'45 min'!Z28</f>
        <v>0.98746975994045028</v>
      </c>
      <c r="F8" s="31">
        <f>'60 min'!Z28</f>
        <v>1.0196607425892825</v>
      </c>
      <c r="G8" s="31">
        <f>'75 min'!Z28</f>
        <v>0.99598491725438165</v>
      </c>
      <c r="H8" s="31">
        <f>'90 min'!Z28</f>
        <v>1.0682973844262023</v>
      </c>
      <c r="J8" s="30">
        <f>'0 min'!S40</f>
        <v>1.00144207659029E-5</v>
      </c>
      <c r="K8" s="31">
        <f>'0 min'!Z40</f>
        <v>1.6923393400806386</v>
      </c>
      <c r="L8" s="31">
        <f>'30 min'!Z40</f>
        <v>1.2365439538022158</v>
      </c>
      <c r="M8" s="31">
        <f>'45 min'!Z40</f>
        <v>1.0098444765111432</v>
      </c>
      <c r="N8" s="31">
        <f>'60 min'!Z40</f>
        <v>0.93941820122764874</v>
      </c>
      <c r="O8" s="31">
        <f>'75 min'!Z40</f>
        <v>0.90617810258492348</v>
      </c>
      <c r="P8" s="31">
        <f>'90 min'!Z40</f>
        <v>0.95076417101953958</v>
      </c>
    </row>
    <row r="9" spans="2:16">
      <c r="B9" s="30">
        <f>'0 min'!S29</f>
        <v>3.1691204955388923E-6</v>
      </c>
      <c r="C9" s="31">
        <f>'0 min'!Z29</f>
        <v>2.367439136618422</v>
      </c>
      <c r="D9" s="31">
        <f>'30 min'!Z29</f>
        <v>1.2035863068284731</v>
      </c>
      <c r="E9" s="31">
        <f>'45 min'!Z29</f>
        <v>0.96706159667514424</v>
      </c>
      <c r="F9" s="31">
        <f>'60 min'!Z29</f>
        <v>0.96944659899504271</v>
      </c>
      <c r="G9" s="31">
        <f>'75 min'!Z29</f>
        <v>0.96239787724320924</v>
      </c>
      <c r="H9" s="31">
        <f>'90 min'!Z29</f>
        <v>0.9757718767655954</v>
      </c>
      <c r="J9" s="30">
        <f>'0 min'!S41</f>
        <v>3.1691204955388923E-6</v>
      </c>
      <c r="K9" s="31">
        <f>'0 min'!Z41</f>
        <v>1.7562741709865877</v>
      </c>
      <c r="L9" s="31">
        <f>'30 min'!Z41</f>
        <v>1.2418479113705552</v>
      </c>
      <c r="M9" s="31">
        <f>'45 min'!Z41</f>
        <v>1.0442520442520442</v>
      </c>
      <c r="N9" s="31">
        <f>'60 min'!Z41</f>
        <v>0.99276087536696023</v>
      </c>
      <c r="O9" s="31">
        <f>'75 min'!Z41</f>
        <v>0.9828799566923806</v>
      </c>
      <c r="P9" s="31">
        <f>'90 min'!Z41</f>
        <v>0.99684013671245253</v>
      </c>
    </row>
    <row r="10" spans="2:16">
      <c r="B10" s="30">
        <f>'0 min'!S30</f>
        <v>1.0028862327654721E-6</v>
      </c>
      <c r="C10" s="31">
        <f>'0 min'!Z30</f>
        <v>1.8089182631975236</v>
      </c>
      <c r="D10" s="31">
        <f>'30 min'!Z30</f>
        <v>1.1306526595423534</v>
      </c>
      <c r="E10" s="31">
        <f>'45 min'!Z30</f>
        <v>1.0131195335276968</v>
      </c>
      <c r="F10" s="31">
        <f>'60 min'!Z30</f>
        <v>0.9961892557245472</v>
      </c>
      <c r="G10" s="31">
        <f>'75 min'!Z30</f>
        <v>0.97364010893094044</v>
      </c>
      <c r="H10" s="31">
        <f>'90 min'!Z30</f>
        <v>1.0024261357971351</v>
      </c>
      <c r="J10" s="30">
        <f>'0 min'!S42</f>
        <v>1.0028862327654721E-6</v>
      </c>
      <c r="K10" s="31">
        <f>'0 min'!Z42</f>
        <v>1.4458158479387806</v>
      </c>
      <c r="L10" s="31">
        <f>'30 min'!Z42</f>
        <v>1.0863070018516774</v>
      </c>
      <c r="M10" s="31">
        <f>'45 min'!Z42</f>
        <v>1.0316818983485652</v>
      </c>
      <c r="N10" s="31">
        <f>'60 min'!Z42</f>
        <v>0.96447157726180943</v>
      </c>
      <c r="O10" s="31">
        <f>'75 min'!Z42</f>
        <v>0.94028285288943014</v>
      </c>
      <c r="P10" s="31">
        <f>'90 min'!Z42</f>
        <v>0.95018378796672476</v>
      </c>
    </row>
    <row r="11" spans="2:16">
      <c r="B11" s="30">
        <f>'0 min'!S31</f>
        <v>3.1736906100173168E-7</v>
      </c>
      <c r="C11" s="31">
        <f>'0 min'!Z31</f>
        <v>1.5386932150924455</v>
      </c>
      <c r="D11" s="31">
        <f>'30 min'!Z31</f>
        <v>1.0381875264142968</v>
      </c>
      <c r="E11" s="31">
        <f>'45 min'!Z31</f>
        <v>0.96157186278766826</v>
      </c>
      <c r="F11" s="31">
        <f>'60 min'!Z31</f>
        <v>0.95265234546251643</v>
      </c>
      <c r="G11" s="31">
        <f>'75 min'!Z31</f>
        <v>0.9604776202779135</v>
      </c>
      <c r="H11" s="31">
        <f>'90 min'!Z31</f>
        <v>0.97175047359500166</v>
      </c>
      <c r="J11" s="30">
        <f>'0 min'!S43</f>
        <v>3.1736906100173168E-7</v>
      </c>
      <c r="K11" s="31">
        <f>'0 min'!Z43</f>
        <v>1.2394470501110837</v>
      </c>
      <c r="L11" s="31">
        <f>'30 min'!Z43</f>
        <v>1.0688259109311742</v>
      </c>
      <c r="M11" s="31">
        <f>'45 min'!Z43</f>
        <v>1.001571268237935</v>
      </c>
      <c r="N11" s="31">
        <f>'60 min'!Z43</f>
        <v>0.94939284761142251</v>
      </c>
      <c r="O11" s="31">
        <f>'75 min'!Z43</f>
        <v>0.93101231560427666</v>
      </c>
      <c r="P11" s="31">
        <f>'90 min'!Z43</f>
        <v>0.93170826078545177</v>
      </c>
    </row>
    <row r="12" spans="2:16">
      <c r="B12" s="95" t="str">
        <f>'0 min'!S32</f>
        <v>DMSO ctrl</v>
      </c>
      <c r="C12" s="31">
        <f>'0 min'!Z32</f>
        <v>1</v>
      </c>
      <c r="D12" s="31">
        <f>'30 min'!Z32</f>
        <v>1</v>
      </c>
      <c r="E12" s="31">
        <f>'45 min'!Z32</f>
        <v>1</v>
      </c>
      <c r="F12" s="31">
        <f>'60 min'!Z32</f>
        <v>1</v>
      </c>
      <c r="G12" s="31">
        <f>'75 min'!Z32</f>
        <v>1</v>
      </c>
      <c r="H12" s="31">
        <f>'90 min'!Z32</f>
        <v>1</v>
      </c>
      <c r="J12" s="30" t="str">
        <f>'0 min'!S44</f>
        <v>acid water ctrl</v>
      </c>
      <c r="K12" s="31">
        <f>'0 min'!Z44</f>
        <v>1.0647576730025508</v>
      </c>
      <c r="L12" s="31">
        <f>'30 min'!Z44</f>
        <v>1.0326083545177793</v>
      </c>
      <c r="M12" s="31">
        <f>'45 min'!Z44</f>
        <v>0.98069584736251414</v>
      </c>
      <c r="N12" s="31">
        <f>'60 min'!Z44</f>
        <v>0.97834934614358149</v>
      </c>
      <c r="O12" s="31">
        <f>'75 min'!Z44</f>
        <v>0.9828799566923806</v>
      </c>
      <c r="P12" s="31">
        <f>'90 min'!Z44</f>
        <v>0.9824917779067518</v>
      </c>
    </row>
    <row r="13" spans="2:16">
      <c r="B13" s="95" t="str">
        <f>'0 min'!S33</f>
        <v>Buffer ctrl</v>
      </c>
      <c r="C13" s="31">
        <f>'0 min'!Z33</f>
        <v>1.222705596921275</v>
      </c>
      <c r="D13" s="31">
        <f>'30 min'!Z33</f>
        <v>0.98726076193926227</v>
      </c>
      <c r="E13" s="31">
        <f>'45 min'!Z33</f>
        <v>0.9337820234476768</v>
      </c>
      <c r="F13" s="31">
        <f>'60 min'!Z33</f>
        <v>0.97969851279803044</v>
      </c>
      <c r="G13" s="31">
        <f>'75 min'!Z33</f>
        <v>1.0130577473640108</v>
      </c>
      <c r="H13" s="31">
        <f>'90 min'!Z33</f>
        <v>1.0276845358768987</v>
      </c>
      <c r="J13" s="30" t="str">
        <f>'0 min'!S45</f>
        <v>Buffer ctrl</v>
      </c>
      <c r="K13" s="31">
        <f>'0 min'!Z45</f>
        <v>0.96149098987904225</v>
      </c>
      <c r="L13" s="31">
        <f>'30 min'!Z45</f>
        <v>1.0297209930012867</v>
      </c>
      <c r="M13" s="31">
        <f>'45 min'!Z45</f>
        <v>1.0214205547538879</v>
      </c>
      <c r="N13" s="31">
        <f>'60 min'!Z45</f>
        <v>1.0170469709100614</v>
      </c>
      <c r="O13" s="31">
        <f>'75 min'!Z45</f>
        <v>1.0205711192312896</v>
      </c>
      <c r="P13" s="31">
        <f>'90 min'!Z45</f>
        <v>1.0228606435803187</v>
      </c>
    </row>
  </sheetData>
  <mergeCells count="4">
    <mergeCell ref="C4:H4"/>
    <mergeCell ref="B3:H3"/>
    <mergeCell ref="J3:P3"/>
    <mergeCell ref="K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 min</vt:lpstr>
      <vt:lpstr>30 min</vt:lpstr>
      <vt:lpstr>45 min</vt:lpstr>
      <vt:lpstr>60 min</vt:lpstr>
      <vt:lpstr>75 min</vt:lpstr>
      <vt:lpstr>90 min</vt:lpstr>
      <vt:lpstr>Compiled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2012-05-17T04:26:07Z</dcterms:created>
  <dcterms:modified xsi:type="dcterms:W3CDTF">2012-05-17T05:23:31Z</dcterms:modified>
</cp:coreProperties>
</file>