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6675" windowHeight="6210" activeTab="7"/>
  </bookViews>
  <sheets>
    <sheet name="4%_0min" sheetId="1" r:id="rId1"/>
    <sheet name="4%_15min" sheetId="2" r:id="rId2"/>
    <sheet name="4%_30min" sheetId="8" r:id="rId3"/>
    <sheet name="Analysis_4%" sheetId="3" r:id="rId4"/>
    <sheet name="1%_0min" sheetId="4" r:id="rId5"/>
    <sheet name="1%_15min" sheetId="6" r:id="rId6"/>
    <sheet name="1%_30min" sheetId="9" r:id="rId7"/>
    <sheet name="analysis_1%" sheetId="5" r:id="rId8"/>
    <sheet name="Compiled" sheetId="7" r:id="rId9"/>
  </sheets>
  <calcPr calcId="144525"/>
</workbook>
</file>

<file path=xl/calcChain.xml><?xml version="1.0" encoding="utf-8"?>
<calcChain xmlns="http://schemas.openxmlformats.org/spreadsheetml/2006/main">
  <c r="E53" i="3" l="1"/>
  <c r="E53" i="5"/>
  <c r="G45" i="7" l="1"/>
  <c r="H45" i="7"/>
  <c r="G46" i="7"/>
  <c r="H46" i="7"/>
  <c r="G47" i="7"/>
  <c r="H47" i="7"/>
  <c r="G48" i="7"/>
  <c r="H48" i="7"/>
  <c r="G49" i="7"/>
  <c r="H49" i="7"/>
  <c r="G51" i="7"/>
  <c r="H51" i="7"/>
  <c r="H44" i="7"/>
  <c r="G44" i="7"/>
  <c r="G5" i="7"/>
  <c r="H5" i="7"/>
  <c r="G6" i="7"/>
  <c r="H6" i="7"/>
  <c r="G7" i="7"/>
  <c r="H7" i="7"/>
  <c r="G8" i="7"/>
  <c r="H8" i="7"/>
  <c r="G9" i="7"/>
  <c r="H9" i="7"/>
  <c r="G10" i="7"/>
  <c r="H10" i="7"/>
  <c r="G11" i="7"/>
  <c r="H11" i="7"/>
  <c r="G12" i="7"/>
  <c r="H12" i="7"/>
  <c r="G13" i="7"/>
  <c r="H13" i="7"/>
  <c r="G14" i="7"/>
  <c r="H14" i="7"/>
  <c r="G15" i="7"/>
  <c r="H15" i="7"/>
  <c r="G16" i="7"/>
  <c r="H16" i="7"/>
  <c r="G17" i="7"/>
  <c r="H17" i="7"/>
  <c r="G18" i="7"/>
  <c r="H18" i="7"/>
  <c r="G19" i="7"/>
  <c r="H19" i="7"/>
  <c r="G20" i="7"/>
  <c r="H20" i="7"/>
  <c r="G21" i="7"/>
  <c r="H21" i="7"/>
  <c r="G22" i="7"/>
  <c r="H22" i="7"/>
  <c r="G23" i="7"/>
  <c r="H23" i="7"/>
  <c r="G24" i="7"/>
  <c r="H24" i="7"/>
  <c r="G25" i="7"/>
  <c r="H25" i="7"/>
  <c r="G27" i="7"/>
  <c r="H27" i="7"/>
  <c r="G28" i="7"/>
  <c r="H28" i="7"/>
  <c r="G29" i="7"/>
  <c r="H29" i="7"/>
  <c r="G30" i="7"/>
  <c r="H30" i="7"/>
  <c r="G31" i="7"/>
  <c r="H31" i="7"/>
  <c r="G32" i="7"/>
  <c r="H32" i="7"/>
  <c r="G33" i="7"/>
  <c r="H33" i="7"/>
  <c r="G34" i="7"/>
  <c r="H34" i="7"/>
  <c r="G35" i="7"/>
  <c r="H35" i="7"/>
  <c r="G36" i="7"/>
  <c r="H36" i="7"/>
  <c r="G37" i="7"/>
  <c r="H37" i="7"/>
  <c r="G38" i="7"/>
  <c r="H38" i="7"/>
  <c r="G39" i="7"/>
  <c r="H39" i="7"/>
  <c r="G40" i="7"/>
  <c r="H40" i="7"/>
  <c r="G41" i="7"/>
  <c r="H41" i="7"/>
  <c r="G42" i="7"/>
  <c r="H42" i="7"/>
  <c r="G43" i="7"/>
  <c r="H43" i="7"/>
  <c r="H4" i="7"/>
  <c r="G4" i="7"/>
  <c r="F45" i="7"/>
  <c r="F46" i="7"/>
  <c r="F47" i="7"/>
  <c r="F48" i="7"/>
  <c r="F49" i="7"/>
  <c r="F50" i="7"/>
  <c r="F51" i="7"/>
  <c r="F4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" i="7"/>
  <c r="D45" i="7"/>
  <c r="E45" i="7"/>
  <c r="D46" i="7"/>
  <c r="E46" i="7"/>
  <c r="D47" i="7"/>
  <c r="E47" i="7"/>
  <c r="D48" i="7"/>
  <c r="E48" i="7"/>
  <c r="D49" i="7"/>
  <c r="E49" i="7"/>
  <c r="D50" i="7"/>
  <c r="E50" i="7"/>
  <c r="D51" i="7"/>
  <c r="E51" i="7"/>
  <c r="E44" i="7"/>
  <c r="D44" i="7"/>
  <c r="C45" i="7"/>
  <c r="C46" i="7"/>
  <c r="C47" i="7"/>
  <c r="B48" i="7"/>
  <c r="C48" i="7"/>
  <c r="C49" i="7"/>
  <c r="C50" i="7"/>
  <c r="C51" i="7"/>
  <c r="C44" i="7"/>
  <c r="B44" i="7"/>
  <c r="B35" i="3"/>
  <c r="D35" i="3"/>
  <c r="E35" i="3"/>
  <c r="C36" i="3"/>
  <c r="D36" i="3"/>
  <c r="E36" i="3"/>
  <c r="C37" i="3"/>
  <c r="C38" i="3" s="1"/>
  <c r="D37" i="3"/>
  <c r="E37" i="3"/>
  <c r="D38" i="3"/>
  <c r="E38" i="3"/>
  <c r="B39" i="3"/>
  <c r="D39" i="3"/>
  <c r="E39" i="3"/>
  <c r="C40" i="3"/>
  <c r="D40" i="3"/>
  <c r="E40" i="3"/>
  <c r="C41" i="3"/>
  <c r="C42" i="3" s="1"/>
  <c r="D41" i="3"/>
  <c r="E41" i="3"/>
  <c r="D42" i="3"/>
  <c r="E42" i="3"/>
  <c r="B43" i="3"/>
  <c r="D43" i="3"/>
  <c r="E43" i="3"/>
  <c r="C44" i="3"/>
  <c r="D44" i="3"/>
  <c r="E44" i="3"/>
  <c r="C45" i="3"/>
  <c r="C46" i="3" s="1"/>
  <c r="D45" i="3"/>
  <c r="E45" i="3"/>
  <c r="D46" i="3"/>
  <c r="E46" i="3"/>
  <c r="B47" i="3"/>
  <c r="D47" i="3"/>
  <c r="E47" i="3"/>
  <c r="C48" i="3"/>
  <c r="D48" i="3"/>
  <c r="E48" i="3"/>
  <c r="C49" i="3"/>
  <c r="C50" i="3" s="1"/>
  <c r="D49" i="3"/>
  <c r="E49" i="3"/>
  <c r="D50" i="3"/>
  <c r="E50" i="3"/>
  <c r="B51" i="3"/>
  <c r="D51" i="3"/>
  <c r="E51" i="3"/>
  <c r="C52" i="3"/>
  <c r="D52" i="3"/>
  <c r="E52" i="3"/>
  <c r="C53" i="3"/>
  <c r="C54" i="3" s="1"/>
  <c r="D53" i="3"/>
  <c r="D54" i="3"/>
  <c r="E54" i="3"/>
  <c r="B55" i="3"/>
  <c r="D55" i="3"/>
  <c r="E55" i="3"/>
  <c r="C56" i="3"/>
  <c r="D56" i="3"/>
  <c r="E56" i="3"/>
  <c r="C57" i="3"/>
  <c r="C58" i="3" s="1"/>
  <c r="D57" i="3"/>
  <c r="E57" i="3"/>
  <c r="D58" i="3"/>
  <c r="E58" i="3"/>
  <c r="B59" i="3"/>
  <c r="D59" i="3"/>
  <c r="E59" i="3"/>
  <c r="C60" i="3"/>
  <c r="D60" i="3"/>
  <c r="E60" i="3"/>
  <c r="C61" i="3"/>
  <c r="C62" i="3" s="1"/>
  <c r="D61" i="3"/>
  <c r="E61" i="3"/>
  <c r="D62" i="3"/>
  <c r="E62" i="3"/>
  <c r="B63" i="3"/>
  <c r="D63" i="3"/>
  <c r="E63" i="3"/>
  <c r="C64" i="3"/>
  <c r="D64" i="3"/>
  <c r="E64" i="3"/>
  <c r="C65" i="3"/>
  <c r="C66" i="3" s="1"/>
  <c r="D65" i="3"/>
  <c r="E65" i="3"/>
  <c r="D66" i="3"/>
  <c r="E66" i="3"/>
  <c r="B67" i="3"/>
  <c r="D67" i="3"/>
  <c r="E67" i="3"/>
  <c r="C68" i="3"/>
  <c r="D68" i="3"/>
  <c r="E68" i="3"/>
  <c r="C69" i="3"/>
  <c r="C70" i="3" s="1"/>
  <c r="D69" i="3"/>
  <c r="E69" i="3"/>
  <c r="D70" i="3"/>
  <c r="E70" i="3"/>
  <c r="C43" i="7"/>
  <c r="D43" i="7"/>
  <c r="E43" i="7"/>
  <c r="B8" i="7"/>
  <c r="B12" i="7"/>
  <c r="B16" i="7"/>
  <c r="B20" i="7"/>
  <c r="B24" i="7"/>
  <c r="B28" i="7"/>
  <c r="B32" i="7"/>
  <c r="B36" i="7"/>
  <c r="B40" i="7"/>
  <c r="B4" i="7"/>
  <c r="D42" i="7"/>
  <c r="E42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D19" i="7"/>
  <c r="E19" i="7"/>
  <c r="D20" i="7"/>
  <c r="E20" i="7"/>
  <c r="D21" i="7"/>
  <c r="E21" i="7"/>
  <c r="D22" i="7"/>
  <c r="E22" i="7"/>
  <c r="D23" i="7"/>
  <c r="E23" i="7"/>
  <c r="D24" i="7"/>
  <c r="E24" i="7"/>
  <c r="D25" i="7"/>
  <c r="E25" i="7"/>
  <c r="D27" i="7"/>
  <c r="E27" i="7"/>
  <c r="D28" i="7"/>
  <c r="E28" i="7"/>
  <c r="D29" i="7"/>
  <c r="E29" i="7"/>
  <c r="D30" i="7"/>
  <c r="E30" i="7"/>
  <c r="D31" i="7"/>
  <c r="E31" i="7"/>
  <c r="D32" i="7"/>
  <c r="E32" i="7"/>
  <c r="D33" i="7"/>
  <c r="E33" i="7"/>
  <c r="D34" i="7"/>
  <c r="E34" i="7"/>
  <c r="D35" i="7"/>
  <c r="E35" i="7"/>
  <c r="D36" i="7"/>
  <c r="E36" i="7"/>
  <c r="D37" i="7"/>
  <c r="E37" i="7"/>
  <c r="D38" i="7"/>
  <c r="E38" i="7"/>
  <c r="D39" i="7"/>
  <c r="E39" i="7"/>
  <c r="D40" i="7"/>
  <c r="E40" i="7"/>
  <c r="D41" i="7"/>
  <c r="E41" i="7"/>
  <c r="E4" i="7"/>
  <c r="D4" i="7"/>
  <c r="C40" i="7"/>
  <c r="C41" i="7"/>
  <c r="C42" i="7"/>
  <c r="C36" i="7"/>
  <c r="C37" i="7"/>
  <c r="C38" i="7"/>
  <c r="C39" i="7"/>
  <c r="C34" i="7"/>
  <c r="C35" i="7"/>
  <c r="C30" i="7"/>
  <c r="C31" i="7"/>
  <c r="C32" i="7"/>
  <c r="C33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4" i="7"/>
  <c r="S38" i="5"/>
  <c r="R38" i="5"/>
  <c r="R37" i="5"/>
  <c r="S36" i="5"/>
  <c r="R36" i="5"/>
  <c r="S35" i="5"/>
  <c r="R35" i="5"/>
  <c r="S34" i="5"/>
  <c r="R34" i="5"/>
  <c r="S33" i="5"/>
  <c r="R33" i="5"/>
  <c r="S32" i="5"/>
  <c r="R32" i="5"/>
  <c r="S31" i="5"/>
  <c r="R31" i="5"/>
  <c r="T27" i="5"/>
  <c r="R27" i="5"/>
  <c r="Q27" i="5"/>
  <c r="S26" i="5"/>
  <c r="R26" i="5"/>
  <c r="Q26" i="5"/>
  <c r="L22" i="5"/>
  <c r="K22" i="5"/>
  <c r="J22" i="5"/>
  <c r="I22" i="5"/>
  <c r="H22" i="5"/>
  <c r="G22" i="5"/>
  <c r="F22" i="5"/>
  <c r="E22" i="5"/>
  <c r="D22" i="5"/>
  <c r="C22" i="5"/>
  <c r="L21" i="5"/>
  <c r="K21" i="5"/>
  <c r="J21" i="5"/>
  <c r="I21" i="5"/>
  <c r="H21" i="5"/>
  <c r="G21" i="5"/>
  <c r="F21" i="5"/>
  <c r="E21" i="5"/>
  <c r="D21" i="5"/>
  <c r="C21" i="5"/>
  <c r="L20" i="5"/>
  <c r="K20" i="5"/>
  <c r="J20" i="5"/>
  <c r="I20" i="5"/>
  <c r="H20" i="5"/>
  <c r="G20" i="5"/>
  <c r="F20" i="5"/>
  <c r="E20" i="5"/>
  <c r="D20" i="5"/>
  <c r="C20" i="5"/>
  <c r="L19" i="5"/>
  <c r="K19" i="5"/>
  <c r="J19" i="5"/>
  <c r="I19" i="5"/>
  <c r="H19" i="5"/>
  <c r="G19" i="5"/>
  <c r="F19" i="5"/>
  <c r="E19" i="5"/>
  <c r="D19" i="5"/>
  <c r="C19" i="5"/>
  <c r="N18" i="5"/>
  <c r="M18" i="5"/>
  <c r="L18" i="5"/>
  <c r="K18" i="5"/>
  <c r="J18" i="5"/>
  <c r="I18" i="5"/>
  <c r="H18" i="5"/>
  <c r="G18" i="5"/>
  <c r="F18" i="5"/>
  <c r="E18" i="5"/>
  <c r="D18" i="5"/>
  <c r="C18" i="5"/>
  <c r="N17" i="5"/>
  <c r="M17" i="5"/>
  <c r="L17" i="5"/>
  <c r="K17" i="5"/>
  <c r="J17" i="5"/>
  <c r="I17" i="5"/>
  <c r="H17" i="5"/>
  <c r="G17" i="5"/>
  <c r="F17" i="5"/>
  <c r="E17" i="5"/>
  <c r="D17" i="5"/>
  <c r="C17" i="5"/>
  <c r="N16" i="5"/>
  <c r="M16" i="5"/>
  <c r="L16" i="5"/>
  <c r="K16" i="5"/>
  <c r="J16" i="5"/>
  <c r="I16" i="5"/>
  <c r="H16" i="5"/>
  <c r="G16" i="5"/>
  <c r="F16" i="5"/>
  <c r="E16" i="5"/>
  <c r="D16" i="5"/>
  <c r="C16" i="5"/>
  <c r="N15" i="5"/>
  <c r="M15" i="5"/>
  <c r="L15" i="5"/>
  <c r="K15" i="5"/>
  <c r="J15" i="5"/>
  <c r="I15" i="5"/>
  <c r="H15" i="5"/>
  <c r="G15" i="5"/>
  <c r="F15" i="5"/>
  <c r="E15" i="5"/>
  <c r="D15" i="5"/>
  <c r="C15" i="5"/>
  <c r="C68" i="5"/>
  <c r="C69" i="5" s="1"/>
  <c r="C70" i="5" s="1"/>
  <c r="B67" i="5"/>
  <c r="C64" i="5"/>
  <c r="C65" i="5" s="1"/>
  <c r="C66" i="5" s="1"/>
  <c r="B63" i="5"/>
  <c r="C60" i="5"/>
  <c r="C61" i="5" s="1"/>
  <c r="C62" i="5" s="1"/>
  <c r="B59" i="5"/>
  <c r="C57" i="5"/>
  <c r="C58" i="5" s="1"/>
  <c r="C56" i="5"/>
  <c r="B55" i="5"/>
  <c r="C52" i="5"/>
  <c r="C53" i="5" s="1"/>
  <c r="C54" i="5" s="1"/>
  <c r="B51" i="5"/>
  <c r="C48" i="5"/>
  <c r="C49" i="5" s="1"/>
  <c r="C50" i="5" s="1"/>
  <c r="B47" i="5"/>
  <c r="C44" i="5"/>
  <c r="C45" i="5" s="1"/>
  <c r="C46" i="5" s="1"/>
  <c r="B43" i="5"/>
  <c r="C40" i="5"/>
  <c r="C41" i="5" s="1"/>
  <c r="C42" i="5" s="1"/>
  <c r="B39" i="5"/>
  <c r="Q36" i="5"/>
  <c r="Q37" i="5" s="1"/>
  <c r="Q38" i="5" s="1"/>
  <c r="C36" i="5"/>
  <c r="C37" i="5" s="1"/>
  <c r="C38" i="5" s="1"/>
  <c r="P35" i="5"/>
  <c r="B35" i="5"/>
  <c r="Q32" i="5"/>
  <c r="Q33" i="5" s="1"/>
  <c r="Q34" i="5" s="1"/>
  <c r="C32" i="5"/>
  <c r="C33" i="5" s="1"/>
  <c r="C34" i="5" s="1"/>
  <c r="P31" i="5"/>
  <c r="B31" i="5"/>
  <c r="P27" i="5"/>
  <c r="B27" i="5"/>
  <c r="P26" i="5"/>
  <c r="B26" i="5"/>
  <c r="W22" i="5"/>
  <c r="V22" i="5"/>
  <c r="U22" i="5"/>
  <c r="T22" i="5"/>
  <c r="Q22" i="5"/>
  <c r="E70" i="5"/>
  <c r="D70" i="5"/>
  <c r="F70" i="5" s="1"/>
  <c r="E66" i="5"/>
  <c r="D66" i="5"/>
  <c r="F66" i="5" s="1"/>
  <c r="E62" i="5"/>
  <c r="D62" i="5"/>
  <c r="F62" i="5" s="1"/>
  <c r="E58" i="5"/>
  <c r="D58" i="5"/>
  <c r="F58" i="5" s="1"/>
  <c r="E54" i="5"/>
  <c r="D54" i="5"/>
  <c r="F54" i="5" s="1"/>
  <c r="W21" i="5"/>
  <c r="V21" i="5"/>
  <c r="U21" i="5"/>
  <c r="T21" i="5"/>
  <c r="Q21" i="5"/>
  <c r="E69" i="5"/>
  <c r="D69" i="5"/>
  <c r="E65" i="5"/>
  <c r="D65" i="5"/>
  <c r="E61" i="5"/>
  <c r="D61" i="5"/>
  <c r="E57" i="5"/>
  <c r="D57" i="5"/>
  <c r="D53" i="5"/>
  <c r="W20" i="5"/>
  <c r="V20" i="5"/>
  <c r="U20" i="5"/>
  <c r="T20" i="5"/>
  <c r="Q20" i="5"/>
  <c r="E68" i="5"/>
  <c r="D68" i="5"/>
  <c r="F68" i="5" s="1"/>
  <c r="E64" i="5"/>
  <c r="D64" i="5"/>
  <c r="F64" i="5" s="1"/>
  <c r="E60" i="5"/>
  <c r="D60" i="5"/>
  <c r="F60" i="5" s="1"/>
  <c r="E56" i="5"/>
  <c r="D56" i="5"/>
  <c r="F56" i="5" s="1"/>
  <c r="E52" i="5"/>
  <c r="D52" i="5"/>
  <c r="F52" i="5" s="1"/>
  <c r="W19" i="5"/>
  <c r="V19" i="5"/>
  <c r="U19" i="5"/>
  <c r="T19" i="5"/>
  <c r="U27" i="5" s="1"/>
  <c r="Q19" i="5"/>
  <c r="U26" i="5" s="1"/>
  <c r="E67" i="5"/>
  <c r="D67" i="5"/>
  <c r="E63" i="5"/>
  <c r="D63" i="5"/>
  <c r="E59" i="5"/>
  <c r="D59" i="5"/>
  <c r="E55" i="5"/>
  <c r="D55" i="5"/>
  <c r="E51" i="5"/>
  <c r="D51" i="5"/>
  <c r="W18" i="5"/>
  <c r="V18" i="5"/>
  <c r="U18" i="5"/>
  <c r="T18" i="5"/>
  <c r="S18" i="5"/>
  <c r="T38" i="5" s="1"/>
  <c r="R18" i="5"/>
  <c r="Q18" i="5"/>
  <c r="T34" i="5" s="1"/>
  <c r="F27" i="5"/>
  <c r="F26" i="5"/>
  <c r="E50" i="5"/>
  <c r="D50" i="5"/>
  <c r="F50" i="5" s="1"/>
  <c r="E46" i="5"/>
  <c r="D46" i="5"/>
  <c r="F46" i="5" s="1"/>
  <c r="E42" i="5"/>
  <c r="D42" i="5"/>
  <c r="F42" i="5" s="1"/>
  <c r="E38" i="5"/>
  <c r="D38" i="5"/>
  <c r="F38" i="5" s="1"/>
  <c r="E34" i="5"/>
  <c r="D34" i="5"/>
  <c r="F34" i="5" s="1"/>
  <c r="W17" i="5"/>
  <c r="V17" i="5"/>
  <c r="U17" i="5"/>
  <c r="T17" i="5"/>
  <c r="S17" i="5"/>
  <c r="R17" i="5"/>
  <c r="Q17" i="5"/>
  <c r="T33" i="5" s="1"/>
  <c r="U33" i="5" s="1"/>
  <c r="E27" i="5"/>
  <c r="E26" i="5"/>
  <c r="E49" i="5"/>
  <c r="D49" i="5"/>
  <c r="E45" i="5"/>
  <c r="D45" i="5"/>
  <c r="E41" i="5"/>
  <c r="D41" i="5"/>
  <c r="E37" i="5"/>
  <c r="D37" i="5"/>
  <c r="E33" i="5"/>
  <c r="D33" i="5"/>
  <c r="W16" i="5"/>
  <c r="V16" i="5"/>
  <c r="U16" i="5"/>
  <c r="T16" i="5"/>
  <c r="S16" i="5"/>
  <c r="T36" i="5" s="1"/>
  <c r="R16" i="5"/>
  <c r="Q16" i="5"/>
  <c r="D27" i="5"/>
  <c r="D26" i="5"/>
  <c r="E48" i="5"/>
  <c r="D48" i="5"/>
  <c r="F48" i="5" s="1"/>
  <c r="E44" i="5"/>
  <c r="D44" i="5"/>
  <c r="F44" i="5" s="1"/>
  <c r="E40" i="5"/>
  <c r="D40" i="5"/>
  <c r="F40" i="5" s="1"/>
  <c r="E36" i="5"/>
  <c r="D36" i="5"/>
  <c r="E32" i="5"/>
  <c r="D32" i="5"/>
  <c r="W15" i="5"/>
  <c r="V15" i="5"/>
  <c r="U15" i="5"/>
  <c r="T15" i="5"/>
  <c r="S15" i="5"/>
  <c r="T35" i="5" s="1"/>
  <c r="U35" i="5" s="1"/>
  <c r="R15" i="5"/>
  <c r="Q15" i="5"/>
  <c r="T31" i="5" s="1"/>
  <c r="U31" i="5" s="1"/>
  <c r="C27" i="5"/>
  <c r="C26" i="5"/>
  <c r="E47" i="5"/>
  <c r="D47" i="5"/>
  <c r="E43" i="5"/>
  <c r="D43" i="5"/>
  <c r="E39" i="5"/>
  <c r="D39" i="5"/>
  <c r="E35" i="5"/>
  <c r="D35" i="5"/>
  <c r="E31" i="5"/>
  <c r="D31" i="5"/>
  <c r="U38" i="3"/>
  <c r="U37" i="3"/>
  <c r="U36" i="3"/>
  <c r="U35" i="3"/>
  <c r="U34" i="3"/>
  <c r="U33" i="3"/>
  <c r="U32" i="3"/>
  <c r="U31" i="3"/>
  <c r="T35" i="3"/>
  <c r="T36" i="3"/>
  <c r="T37" i="3"/>
  <c r="T38" i="3"/>
  <c r="S35" i="3"/>
  <c r="S36" i="3"/>
  <c r="S37" i="3"/>
  <c r="S38" i="3"/>
  <c r="R36" i="3"/>
  <c r="R37" i="3"/>
  <c r="R38" i="3"/>
  <c r="R35" i="3"/>
  <c r="Q36" i="3"/>
  <c r="Q37" i="3" s="1"/>
  <c r="Q38" i="3" s="1"/>
  <c r="P35" i="3"/>
  <c r="S34" i="3"/>
  <c r="R34" i="3"/>
  <c r="T34" i="3" s="1"/>
  <c r="S33" i="3"/>
  <c r="R33" i="3"/>
  <c r="T33" i="3" s="1"/>
  <c r="S32" i="3"/>
  <c r="R32" i="3"/>
  <c r="T32" i="3" s="1"/>
  <c r="Q32" i="3"/>
  <c r="Q33" i="3" s="1"/>
  <c r="Q34" i="3" s="1"/>
  <c r="S31" i="3"/>
  <c r="R31" i="3"/>
  <c r="T31" i="3" s="1"/>
  <c r="P31" i="3"/>
  <c r="T27" i="3"/>
  <c r="S27" i="3"/>
  <c r="R27" i="3"/>
  <c r="Q27" i="3"/>
  <c r="T26" i="3"/>
  <c r="S26" i="3"/>
  <c r="R26" i="3"/>
  <c r="Q26" i="3"/>
  <c r="P27" i="3"/>
  <c r="P26" i="3"/>
  <c r="U27" i="3"/>
  <c r="U26" i="3"/>
  <c r="W22" i="3"/>
  <c r="V22" i="3"/>
  <c r="U22" i="3"/>
  <c r="T22" i="3"/>
  <c r="Q22" i="3"/>
  <c r="W21" i="3"/>
  <c r="V21" i="3"/>
  <c r="U21" i="3"/>
  <c r="T21" i="3"/>
  <c r="Q21" i="3"/>
  <c r="W20" i="3"/>
  <c r="V20" i="3"/>
  <c r="U20" i="3"/>
  <c r="T20" i="3"/>
  <c r="Q20" i="3"/>
  <c r="W19" i="3"/>
  <c r="V19" i="3"/>
  <c r="U19" i="3"/>
  <c r="T19" i="3"/>
  <c r="Q19" i="3"/>
  <c r="W18" i="3"/>
  <c r="V18" i="3"/>
  <c r="U18" i="3"/>
  <c r="T18" i="3"/>
  <c r="S18" i="3"/>
  <c r="R18" i="3"/>
  <c r="Q18" i="3"/>
  <c r="W17" i="3"/>
  <c r="V17" i="3"/>
  <c r="U17" i="3"/>
  <c r="T17" i="3"/>
  <c r="S17" i="3"/>
  <c r="R17" i="3"/>
  <c r="Q17" i="3"/>
  <c r="W16" i="3"/>
  <c r="V16" i="3"/>
  <c r="U16" i="3"/>
  <c r="T16" i="3"/>
  <c r="S16" i="3"/>
  <c r="R16" i="3"/>
  <c r="Q16" i="3"/>
  <c r="W15" i="3"/>
  <c r="V15" i="3"/>
  <c r="U15" i="3"/>
  <c r="T15" i="3"/>
  <c r="S15" i="3"/>
  <c r="R15" i="3"/>
  <c r="Q15" i="3"/>
  <c r="G5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31" i="3"/>
  <c r="B31" i="3"/>
  <c r="C32" i="3"/>
  <c r="C33" i="3" s="1"/>
  <c r="C34" i="3" s="1"/>
  <c r="B27" i="3"/>
  <c r="B26" i="3"/>
  <c r="D15" i="3"/>
  <c r="E31" i="3" s="1"/>
  <c r="E15" i="3"/>
  <c r="F35" i="3" s="1"/>
  <c r="F15" i="3"/>
  <c r="G15" i="3"/>
  <c r="F39" i="3" s="1"/>
  <c r="H15" i="3"/>
  <c r="I15" i="3"/>
  <c r="F43" i="3" s="1"/>
  <c r="J15" i="3"/>
  <c r="K15" i="3"/>
  <c r="F47" i="3" s="1"/>
  <c r="L15" i="3"/>
  <c r="M15" i="3"/>
  <c r="C26" i="3" s="1"/>
  <c r="N15" i="3"/>
  <c r="C27" i="3" s="1"/>
  <c r="D16" i="3"/>
  <c r="E32" i="3" s="1"/>
  <c r="E16" i="3"/>
  <c r="F16" i="3"/>
  <c r="G16" i="3"/>
  <c r="H16" i="3"/>
  <c r="I16" i="3"/>
  <c r="J16" i="3"/>
  <c r="K16" i="3"/>
  <c r="L16" i="3"/>
  <c r="M16" i="3"/>
  <c r="D26" i="3" s="1"/>
  <c r="N16" i="3"/>
  <c r="D27" i="3" s="1"/>
  <c r="D17" i="3"/>
  <c r="E33" i="3" s="1"/>
  <c r="E17" i="3"/>
  <c r="F37" i="3" s="1"/>
  <c r="F17" i="3"/>
  <c r="G17" i="3"/>
  <c r="F41" i="3" s="1"/>
  <c r="H17" i="3"/>
  <c r="I17" i="3"/>
  <c r="F45" i="3" s="1"/>
  <c r="J17" i="3"/>
  <c r="K17" i="3"/>
  <c r="F49" i="3" s="1"/>
  <c r="L17" i="3"/>
  <c r="M17" i="3"/>
  <c r="E26" i="3" s="1"/>
  <c r="N17" i="3"/>
  <c r="E27" i="3" s="1"/>
  <c r="D18" i="3"/>
  <c r="E34" i="3" s="1"/>
  <c r="E18" i="3"/>
  <c r="F18" i="3"/>
  <c r="G18" i="3"/>
  <c r="H18" i="3"/>
  <c r="I18" i="3"/>
  <c r="J18" i="3"/>
  <c r="K18" i="3"/>
  <c r="L18" i="3"/>
  <c r="M18" i="3"/>
  <c r="F26" i="3" s="1"/>
  <c r="N18" i="3"/>
  <c r="F27" i="3" s="1"/>
  <c r="D19" i="3"/>
  <c r="E19" i="3"/>
  <c r="F55" i="3" s="1"/>
  <c r="G55" i="3" s="1"/>
  <c r="F19" i="3"/>
  <c r="G19" i="3"/>
  <c r="F59" i="3" s="1"/>
  <c r="G59" i="3" s="1"/>
  <c r="H19" i="3"/>
  <c r="I19" i="3"/>
  <c r="F63" i="3" s="1"/>
  <c r="G63" i="3" s="1"/>
  <c r="J19" i="3"/>
  <c r="K19" i="3"/>
  <c r="F67" i="3" s="1"/>
  <c r="G67" i="3" s="1"/>
  <c r="L19" i="3"/>
  <c r="D20" i="3"/>
  <c r="E20" i="3"/>
  <c r="F20" i="3"/>
  <c r="G20" i="3"/>
  <c r="H20" i="3"/>
  <c r="I20" i="3"/>
  <c r="J20" i="3"/>
  <c r="K20" i="3"/>
  <c r="L20" i="3"/>
  <c r="D21" i="3"/>
  <c r="E21" i="3"/>
  <c r="F57" i="3" s="1"/>
  <c r="G57" i="3" s="1"/>
  <c r="F21" i="3"/>
  <c r="G21" i="3"/>
  <c r="F61" i="3" s="1"/>
  <c r="G61" i="3" s="1"/>
  <c r="H21" i="3"/>
  <c r="I21" i="3"/>
  <c r="F65" i="3" s="1"/>
  <c r="G65" i="3" s="1"/>
  <c r="J21" i="3"/>
  <c r="K21" i="3"/>
  <c r="F69" i="3" s="1"/>
  <c r="G69" i="3" s="1"/>
  <c r="L21" i="3"/>
  <c r="D22" i="3"/>
  <c r="E22" i="3"/>
  <c r="F22" i="3"/>
  <c r="G22" i="3"/>
  <c r="H22" i="3"/>
  <c r="I22" i="3"/>
  <c r="J22" i="3"/>
  <c r="K22" i="3"/>
  <c r="L22" i="3"/>
  <c r="C22" i="3"/>
  <c r="C16" i="3"/>
  <c r="D32" i="3" s="1"/>
  <c r="F32" i="3" s="1"/>
  <c r="C17" i="3"/>
  <c r="D33" i="3" s="1"/>
  <c r="F33" i="3" s="1"/>
  <c r="C18" i="3"/>
  <c r="D34" i="3" s="1"/>
  <c r="F34" i="3" s="1"/>
  <c r="C19" i="3"/>
  <c r="F51" i="3" s="1"/>
  <c r="C20" i="3"/>
  <c r="F52" i="3" s="1"/>
  <c r="G52" i="3" s="1"/>
  <c r="C21" i="3"/>
  <c r="F53" i="3" s="1"/>
  <c r="G53" i="3" s="1"/>
  <c r="E26" i="7" s="1"/>
  <c r="C15" i="3"/>
  <c r="D31" i="3" s="1"/>
  <c r="F31" i="3" s="1"/>
  <c r="D26" i="7" l="1"/>
  <c r="U36" i="5"/>
  <c r="U34" i="5"/>
  <c r="F31" i="5"/>
  <c r="F35" i="5"/>
  <c r="G26" i="5"/>
  <c r="F33" i="5"/>
  <c r="G27" i="5"/>
  <c r="F32" i="5"/>
  <c r="G32" i="5" s="1"/>
  <c r="F36" i="5"/>
  <c r="G36" i="5" s="1"/>
  <c r="T32" i="5"/>
  <c r="U32" i="5" s="1"/>
  <c r="G34" i="5"/>
  <c r="G33" i="5"/>
  <c r="F39" i="5"/>
  <c r="G39" i="5" s="1"/>
  <c r="F43" i="5"/>
  <c r="G43" i="5" s="1"/>
  <c r="F47" i="5"/>
  <c r="G47" i="5" s="1"/>
  <c r="F37" i="5"/>
  <c r="G37" i="5" s="1"/>
  <c r="F41" i="5"/>
  <c r="G41" i="5" s="1"/>
  <c r="F45" i="5"/>
  <c r="G45" i="5" s="1"/>
  <c r="F49" i="5"/>
  <c r="G49" i="5" s="1"/>
  <c r="T37" i="5"/>
  <c r="F51" i="5"/>
  <c r="G51" i="5" s="1"/>
  <c r="F55" i="5"/>
  <c r="G55" i="5" s="1"/>
  <c r="F59" i="5"/>
  <c r="G59" i="5" s="1"/>
  <c r="F63" i="5"/>
  <c r="G63" i="5" s="1"/>
  <c r="F67" i="5"/>
  <c r="G67" i="5" s="1"/>
  <c r="F53" i="5"/>
  <c r="F57" i="5"/>
  <c r="G57" i="5" s="1"/>
  <c r="F61" i="5"/>
  <c r="G61" i="5" s="1"/>
  <c r="F65" i="5"/>
  <c r="G65" i="5" s="1"/>
  <c r="F69" i="5"/>
  <c r="G69" i="5" s="1"/>
  <c r="G40" i="5"/>
  <c r="G44" i="5"/>
  <c r="G48" i="5"/>
  <c r="G38" i="5"/>
  <c r="G42" i="5"/>
  <c r="G46" i="5"/>
  <c r="G50" i="5"/>
  <c r="U38" i="5"/>
  <c r="G52" i="5"/>
  <c r="G56" i="5"/>
  <c r="G60" i="5"/>
  <c r="G64" i="5"/>
  <c r="G68" i="5"/>
  <c r="G54" i="5"/>
  <c r="G58" i="5"/>
  <c r="G62" i="5"/>
  <c r="G66" i="5"/>
  <c r="G70" i="5"/>
  <c r="G26" i="3"/>
  <c r="F54" i="3"/>
  <c r="G54" i="3" s="1"/>
  <c r="F70" i="3"/>
  <c r="G70" i="3" s="1"/>
  <c r="F66" i="3"/>
  <c r="G66" i="3" s="1"/>
  <c r="F62" i="3"/>
  <c r="G62" i="3" s="1"/>
  <c r="F58" i="3"/>
  <c r="G58" i="3" s="1"/>
  <c r="F68" i="3"/>
  <c r="G68" i="3" s="1"/>
  <c r="F64" i="3"/>
  <c r="G64" i="3" s="1"/>
  <c r="F60" i="3"/>
  <c r="G60" i="3" s="1"/>
  <c r="F56" i="3"/>
  <c r="G56" i="3" s="1"/>
  <c r="F50" i="3"/>
  <c r="F46" i="3"/>
  <c r="F42" i="3"/>
  <c r="F38" i="3"/>
  <c r="F48" i="3"/>
  <c r="F44" i="3"/>
  <c r="F40" i="3"/>
  <c r="F36" i="3"/>
  <c r="G27" i="3"/>
  <c r="U37" i="5" l="1"/>
  <c r="H50" i="7" s="1"/>
  <c r="G50" i="7"/>
  <c r="G53" i="5"/>
  <c r="H26" i="7" s="1"/>
  <c r="G26" i="7"/>
  <c r="G35" i="5"/>
  <c r="G31" i="5"/>
</calcChain>
</file>

<file path=xl/sharedStrings.xml><?xml version="1.0" encoding="utf-8"?>
<sst xmlns="http://schemas.openxmlformats.org/spreadsheetml/2006/main" count="366" uniqueCount="77">
  <si>
    <t>User: USER</t>
  </si>
  <si>
    <t>Path: C:\Program Files (x86)\BMG\NEPHELOgalaxy\User\Data\</t>
  </si>
  <si>
    <t>Test ID: 955</t>
  </si>
  <si>
    <t>Test Name: SOLUBILITY TEST</t>
  </si>
  <si>
    <t>Date: 1/9/2015</t>
  </si>
  <si>
    <t>Time: 12:12:42 PM</t>
  </si>
  <si>
    <t>ID1: 5HT2A_lot26_200uM</t>
  </si>
  <si>
    <t>ID2: 4%DMSO_plate-1</t>
  </si>
  <si>
    <t>ID3: 0min</t>
  </si>
  <si>
    <t>Nephelometry</t>
  </si>
  <si>
    <t>Raw Data</t>
  </si>
  <si>
    <t>A</t>
  </si>
  <si>
    <t>B</t>
  </si>
  <si>
    <t>C</t>
  </si>
  <si>
    <t>D</t>
  </si>
  <si>
    <t>E</t>
  </si>
  <si>
    <t>F</t>
  </si>
  <si>
    <t>G</t>
  </si>
  <si>
    <t>H</t>
  </si>
  <si>
    <t>Plate Map</t>
  </si>
  <si>
    <t>VC  (4%DMSO)</t>
  </si>
  <si>
    <t>Buffer</t>
  </si>
  <si>
    <t>MDV0305</t>
  </si>
  <si>
    <t>MDV1777</t>
  </si>
  <si>
    <t>MDV1778</t>
  </si>
  <si>
    <t>MDV2269</t>
  </si>
  <si>
    <t>MDV8452</t>
  </si>
  <si>
    <t>MDV8453</t>
  </si>
  <si>
    <t>MDV8454</t>
  </si>
  <si>
    <t>MDV8455</t>
  </si>
  <si>
    <t>MDV8456</t>
  </si>
  <si>
    <t>MDV8457</t>
  </si>
  <si>
    <t>MDV8461</t>
  </si>
  <si>
    <t>MDV8462</t>
  </si>
  <si>
    <t>VC  (1%DMSO)</t>
  </si>
  <si>
    <t>1%DMSO</t>
  </si>
  <si>
    <t>Controls</t>
  </si>
  <si>
    <t>n1</t>
  </si>
  <si>
    <t>n2</t>
  </si>
  <si>
    <t>n3</t>
  </si>
  <si>
    <t>n4</t>
  </si>
  <si>
    <t>Avg</t>
  </si>
  <si>
    <t>cpd</t>
  </si>
  <si>
    <t>Conc.(M)</t>
  </si>
  <si>
    <t>Test ID: 957</t>
  </si>
  <si>
    <t>Time: 12:17:42 PM</t>
  </si>
  <si>
    <t>ID2: 4% &amp; 1%DMSO_plate-2</t>
  </si>
  <si>
    <t xml:space="preserve">fold </t>
  </si>
  <si>
    <t>4%DMSO</t>
  </si>
  <si>
    <t>Test ID: 956</t>
  </si>
  <si>
    <t>Time: 12:14:51 PM</t>
  </si>
  <si>
    <t>ID2: 1%DMSO_plate-1</t>
  </si>
  <si>
    <t>***</t>
  </si>
  <si>
    <t>Test ID: 958</t>
  </si>
  <si>
    <t>Time: 12:33:02 PM</t>
  </si>
  <si>
    <t>ID3: 15min</t>
  </si>
  <si>
    <t>Test ID: 959</t>
  </si>
  <si>
    <t>Time: 12:35:49 PM</t>
  </si>
  <si>
    <t>Test ID: 960</t>
  </si>
  <si>
    <t>Time: 12:39:19 PM</t>
  </si>
  <si>
    <t>ID2: 4 &amp; 1%DMSO_plate-2</t>
  </si>
  <si>
    <t>CPD</t>
  </si>
  <si>
    <t>Conc.</t>
  </si>
  <si>
    <t>Fold</t>
  </si>
  <si>
    <t>4% DMSO</t>
  </si>
  <si>
    <t>1% DMSO</t>
  </si>
  <si>
    <t>DMSO%</t>
  </si>
  <si>
    <t>Incbation time</t>
  </si>
  <si>
    <t>0min</t>
  </si>
  <si>
    <t>Test ID: 961</t>
  </si>
  <si>
    <t>Time: 12:48:26 PM</t>
  </si>
  <si>
    <t>ID3: 30min</t>
  </si>
  <si>
    <t>Test ID: 962</t>
  </si>
  <si>
    <t>Time: 12:49:53 PM</t>
  </si>
  <si>
    <t>ID2: 4 %DMSO_plate-1</t>
  </si>
  <si>
    <t>Test ID: 964</t>
  </si>
  <si>
    <t>Time: 12:57:42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</si>
</sst>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8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21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right"/>
    </xf>
    <xf numFmtId="11" fontId="0" fillId="0" borderId="2" xfId="0" applyNumberFormat="1" applyBorder="1" applyAlignment="1">
      <alignment horizontal="center"/>
    </xf>
    <xf numFmtId="11" fontId="0" fillId="0" borderId="1" xfId="0" applyNumberFormat="1" applyBorder="1" applyAlignment="1">
      <alignment horizontal="center"/>
    </xf>
    <xf numFmtId="11" fontId="0" fillId="0" borderId="8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0" fontId="1" fillId="0" borderId="0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1" fontId="0" fillId="0" borderId="3" xfId="0" applyNumberFormat="1" applyBorder="1" applyAlignment="1">
      <alignment horizontal="center"/>
    </xf>
    <xf numFmtId="11" fontId="0" fillId="0" borderId="0" xfId="0" applyNumberFormat="1" applyBorder="1" applyAlignment="1">
      <alignment horizontal="center"/>
    </xf>
    <xf numFmtId="11" fontId="0" fillId="0" borderId="9" xfId="0" applyNumberFormat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14" xfId="0" applyNumberFormat="1" applyFill="1" applyBorder="1" applyAlignment="1">
      <alignment horizontal="center"/>
    </xf>
    <xf numFmtId="1" fontId="0" fillId="2" borderId="15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1" fontId="0" fillId="0" borderId="15" xfId="0" applyNumberFormat="1" applyFill="1" applyBorder="1" applyAlignment="1">
      <alignment horizontal="center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1" fontId="0" fillId="0" borderId="14" xfId="0" applyNumberFormat="1" applyFill="1" applyBorder="1" applyAlignment="1">
      <alignment horizontal="center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4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1" fontId="0" fillId="0" borderId="3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11" fontId="0" fillId="0" borderId="4" xfId="0" applyNumberFormat="1" applyBorder="1"/>
    <xf numFmtId="11" fontId="0" fillId="0" borderId="14" xfId="0" applyNumberFormat="1" applyBorder="1"/>
    <xf numFmtId="11" fontId="0" fillId="0" borderId="15" xfId="0" applyNumberFormat="1" applyBorder="1"/>
    <xf numFmtId="11" fontId="0" fillId="0" borderId="2" xfId="0" applyNumberFormat="1" applyBorder="1"/>
    <xf numFmtId="11" fontId="0" fillId="0" borderId="1" xfId="0" applyNumberFormat="1" applyBorder="1"/>
    <xf numFmtId="11" fontId="0" fillId="0" borderId="8" xfId="0" applyNumberFormat="1" applyBorder="1"/>
    <xf numFmtId="1" fontId="0" fillId="2" borderId="3" xfId="0" applyNumberFormat="1" applyFont="1" applyFill="1" applyBorder="1" applyAlignment="1">
      <alignment horizontal="center"/>
    </xf>
    <xf numFmtId="1" fontId="0" fillId="2" borderId="0" xfId="0" applyNumberFormat="1" applyFont="1" applyFill="1" applyBorder="1" applyAlignment="1">
      <alignment horizontal="center"/>
    </xf>
    <xf numFmtId="1" fontId="0" fillId="2" borderId="5" xfId="0" applyNumberFormat="1" applyFont="1" applyFill="1" applyBorder="1" applyAlignment="1">
      <alignment horizontal="center"/>
    </xf>
    <xf numFmtId="1" fontId="0" fillId="2" borderId="6" xfId="0" applyNumberFormat="1" applyFont="1" applyFill="1" applyBorder="1" applyAlignment="1">
      <alignment horizontal="center"/>
    </xf>
    <xf numFmtId="1" fontId="0" fillId="2" borderId="9" xfId="0" applyNumberFormat="1" applyFont="1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9" xfId="0" applyNumberFormat="1" applyFill="1" applyBorder="1" applyAlignment="1">
      <alignment horizontal="center"/>
    </xf>
    <xf numFmtId="1" fontId="0" fillId="2" borderId="5" xfId="0" applyNumberFormat="1" applyFill="1" applyBorder="1" applyAlignment="1">
      <alignment horizontal="center"/>
    </xf>
    <xf numFmtId="1" fontId="0" fillId="2" borderId="6" xfId="0" applyNumberFormat="1" applyFill="1" applyBorder="1" applyAlignment="1">
      <alignment horizontal="center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3" borderId="9" xfId="0" applyFill="1" applyBorder="1" applyAlignment="1">
      <alignment horizontal="center"/>
    </xf>
    <xf numFmtId="0" fontId="0" fillId="4" borderId="9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43"/>
  <sheetViews>
    <sheetView topLeftCell="A12" workbookViewId="0">
      <selection activeCell="P34" sqref="P34"/>
    </sheetView>
  </sheetViews>
  <sheetFormatPr defaultRowHeight="15" x14ac:dyDescent="0.25"/>
  <cols>
    <col min="1" max="1" width="4.28515625" customWidth="1"/>
  </cols>
  <sheetData>
    <row r="3" spans="1:13" x14ac:dyDescent="0.25">
      <c r="A3" s="1" t="s">
        <v>0</v>
      </c>
      <c r="D3" s="1" t="s">
        <v>1</v>
      </c>
      <c r="K3" s="1" t="s">
        <v>2</v>
      </c>
    </row>
    <row r="4" spans="1:13" x14ac:dyDescent="0.25">
      <c r="A4" s="1" t="s">
        <v>3</v>
      </c>
      <c r="I4" s="1" t="s">
        <v>4</v>
      </c>
      <c r="K4" s="1" t="s">
        <v>5</v>
      </c>
    </row>
    <row r="5" spans="1:13" x14ac:dyDescent="0.25">
      <c r="A5" s="1" t="s">
        <v>6</v>
      </c>
    </row>
    <row r="6" spans="1:13" x14ac:dyDescent="0.25">
      <c r="A6" s="1" t="s">
        <v>7</v>
      </c>
    </row>
    <row r="7" spans="1:13" x14ac:dyDescent="0.25">
      <c r="A7" s="1" t="s">
        <v>8</v>
      </c>
    </row>
    <row r="8" spans="1:13" x14ac:dyDescent="0.25">
      <c r="A8" s="1" t="s">
        <v>9</v>
      </c>
    </row>
    <row r="12" spans="1:13" x14ac:dyDescent="0.25">
      <c r="B12" t="s">
        <v>10</v>
      </c>
    </row>
    <row r="13" spans="1:13" x14ac:dyDescent="0.25"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2">
        <v>6</v>
      </c>
      <c r="H13" s="2">
        <v>7</v>
      </c>
      <c r="I13" s="2">
        <v>8</v>
      </c>
      <c r="J13" s="2">
        <v>9</v>
      </c>
      <c r="K13" s="2">
        <v>10</v>
      </c>
      <c r="L13" s="2">
        <v>11</v>
      </c>
      <c r="M13" s="2">
        <v>12</v>
      </c>
    </row>
    <row r="14" spans="1:13" x14ac:dyDescent="0.25">
      <c r="A14" s="2" t="s">
        <v>11</v>
      </c>
      <c r="B14" s="3">
        <v>1410</v>
      </c>
      <c r="C14" s="4">
        <v>1382</v>
      </c>
      <c r="D14" s="4">
        <v>1000</v>
      </c>
      <c r="E14" s="4">
        <v>792</v>
      </c>
      <c r="F14" s="4">
        <v>1004</v>
      </c>
      <c r="G14" s="4">
        <v>806</v>
      </c>
      <c r="H14" s="4">
        <v>49985</v>
      </c>
      <c r="I14" s="4">
        <v>49985</v>
      </c>
      <c r="J14" s="4">
        <v>49985</v>
      </c>
      <c r="K14" s="4">
        <v>49985</v>
      </c>
      <c r="L14" s="4">
        <v>608</v>
      </c>
      <c r="M14" s="5">
        <v>441</v>
      </c>
    </row>
    <row r="15" spans="1:13" x14ac:dyDescent="0.25">
      <c r="A15" s="2" t="s">
        <v>12</v>
      </c>
      <c r="B15" s="6">
        <v>891</v>
      </c>
      <c r="C15" s="7">
        <v>970</v>
      </c>
      <c r="D15" s="7">
        <v>869</v>
      </c>
      <c r="E15" s="7">
        <v>997</v>
      </c>
      <c r="F15" s="7">
        <v>734</v>
      </c>
      <c r="G15" s="7">
        <v>692</v>
      </c>
      <c r="H15" s="7">
        <v>15355</v>
      </c>
      <c r="I15" s="7">
        <v>14864</v>
      </c>
      <c r="J15" s="7">
        <v>32288</v>
      </c>
      <c r="K15" s="7">
        <v>32467</v>
      </c>
      <c r="L15" s="7">
        <v>908</v>
      </c>
      <c r="M15" s="8">
        <v>304</v>
      </c>
    </row>
    <row r="16" spans="1:13" x14ac:dyDescent="0.25">
      <c r="A16" s="2" t="s">
        <v>13</v>
      </c>
      <c r="B16" s="6">
        <v>648</v>
      </c>
      <c r="C16" s="7">
        <v>731</v>
      </c>
      <c r="D16" s="7">
        <v>602</v>
      </c>
      <c r="E16" s="7">
        <v>631</v>
      </c>
      <c r="F16" s="7">
        <v>570</v>
      </c>
      <c r="G16" s="7">
        <v>559</v>
      </c>
      <c r="H16" s="7">
        <v>932</v>
      </c>
      <c r="I16" s="7">
        <v>975</v>
      </c>
      <c r="J16" s="7">
        <v>1804</v>
      </c>
      <c r="K16" s="7">
        <v>1783</v>
      </c>
      <c r="L16" s="7">
        <v>502</v>
      </c>
      <c r="M16" s="8">
        <v>401</v>
      </c>
    </row>
    <row r="17" spans="1:13" x14ac:dyDescent="0.25">
      <c r="A17" s="2" t="s">
        <v>14</v>
      </c>
      <c r="B17" s="6">
        <v>528</v>
      </c>
      <c r="C17" s="7">
        <v>603</v>
      </c>
      <c r="D17" s="7">
        <v>604</v>
      </c>
      <c r="E17" s="7">
        <v>592</v>
      </c>
      <c r="F17" s="7">
        <v>491</v>
      </c>
      <c r="G17" s="7">
        <v>1706</v>
      </c>
      <c r="H17" s="7">
        <v>1561</v>
      </c>
      <c r="I17" s="7">
        <v>1420</v>
      </c>
      <c r="J17" s="7">
        <v>1256</v>
      </c>
      <c r="K17" s="7">
        <v>1491</v>
      </c>
      <c r="L17" s="7">
        <v>460</v>
      </c>
      <c r="M17" s="8">
        <v>510</v>
      </c>
    </row>
    <row r="18" spans="1:13" x14ac:dyDescent="0.25">
      <c r="A18" s="2" t="s">
        <v>15</v>
      </c>
      <c r="B18" s="6">
        <v>49985</v>
      </c>
      <c r="C18" s="7">
        <v>49985</v>
      </c>
      <c r="D18" s="7">
        <v>49985</v>
      </c>
      <c r="E18" s="7">
        <v>49985</v>
      </c>
      <c r="F18" s="7">
        <v>49985</v>
      </c>
      <c r="G18" s="7">
        <v>49985</v>
      </c>
      <c r="H18" s="7">
        <v>1222</v>
      </c>
      <c r="I18" s="7">
        <v>3689</v>
      </c>
      <c r="J18" s="7">
        <v>2294</v>
      </c>
      <c r="K18" s="7">
        <v>2290</v>
      </c>
      <c r="L18" s="7"/>
      <c r="M18" s="8"/>
    </row>
    <row r="19" spans="1:13" x14ac:dyDescent="0.25">
      <c r="A19" s="2" t="s">
        <v>16</v>
      </c>
      <c r="B19" s="6">
        <v>24098</v>
      </c>
      <c r="C19" s="7">
        <v>25013</v>
      </c>
      <c r="D19" s="7">
        <v>49985</v>
      </c>
      <c r="E19" s="7">
        <v>49985</v>
      </c>
      <c r="F19" s="7">
        <v>49981</v>
      </c>
      <c r="G19" s="7">
        <v>49985</v>
      </c>
      <c r="H19" s="7">
        <v>842</v>
      </c>
      <c r="I19" s="7">
        <v>805</v>
      </c>
      <c r="J19" s="7">
        <v>875</v>
      </c>
      <c r="K19" s="7">
        <v>1217</v>
      </c>
      <c r="L19" s="7"/>
      <c r="M19" s="8"/>
    </row>
    <row r="20" spans="1:13" x14ac:dyDescent="0.25">
      <c r="A20" s="2" t="s">
        <v>17</v>
      </c>
      <c r="B20" s="6">
        <v>2492</v>
      </c>
      <c r="C20" s="7">
        <v>2813</v>
      </c>
      <c r="D20" s="7">
        <v>44561</v>
      </c>
      <c r="E20" s="7">
        <v>44786</v>
      </c>
      <c r="F20" s="7">
        <v>43446</v>
      </c>
      <c r="G20" s="7">
        <v>42899</v>
      </c>
      <c r="H20" s="7">
        <v>1432</v>
      </c>
      <c r="I20" s="7">
        <v>1109</v>
      </c>
      <c r="J20" s="7">
        <v>685</v>
      </c>
      <c r="K20" s="7">
        <v>956</v>
      </c>
      <c r="L20" s="7"/>
      <c r="M20" s="8"/>
    </row>
    <row r="21" spans="1:13" x14ac:dyDescent="0.25">
      <c r="A21" s="2" t="s">
        <v>18</v>
      </c>
      <c r="B21" s="9">
        <v>920</v>
      </c>
      <c r="C21" s="10">
        <v>1456</v>
      </c>
      <c r="D21" s="10">
        <v>11969</v>
      </c>
      <c r="E21" s="10">
        <v>9178</v>
      </c>
      <c r="F21" s="10">
        <v>8662</v>
      </c>
      <c r="G21" s="10">
        <v>8221</v>
      </c>
      <c r="H21" s="10">
        <v>499</v>
      </c>
      <c r="I21" s="10">
        <v>472</v>
      </c>
      <c r="J21" s="10">
        <v>1003</v>
      </c>
      <c r="K21" s="10">
        <v>513</v>
      </c>
      <c r="L21" s="10"/>
      <c r="M21" s="11"/>
    </row>
    <row r="25" spans="1:13" x14ac:dyDescent="0.25">
      <c r="A25" s="48" t="s">
        <v>0</v>
      </c>
      <c r="B25" s="47"/>
      <c r="C25" s="47"/>
      <c r="D25" s="48" t="s">
        <v>1</v>
      </c>
      <c r="E25" s="47"/>
      <c r="F25" s="47"/>
      <c r="G25" s="47"/>
      <c r="H25" s="47"/>
      <c r="I25" s="47"/>
      <c r="J25" s="47"/>
      <c r="K25" s="48" t="s">
        <v>44</v>
      </c>
      <c r="L25" s="47"/>
      <c r="M25" s="47"/>
    </row>
    <row r="26" spans="1:13" x14ac:dyDescent="0.25">
      <c r="A26" s="48" t="s">
        <v>3</v>
      </c>
      <c r="B26" s="47"/>
      <c r="C26" s="47"/>
      <c r="D26" s="47"/>
      <c r="E26" s="47"/>
      <c r="F26" s="47"/>
      <c r="G26" s="47"/>
      <c r="H26" s="47"/>
      <c r="I26" s="48" t="s">
        <v>4</v>
      </c>
      <c r="J26" s="47"/>
      <c r="K26" s="48" t="s">
        <v>45</v>
      </c>
      <c r="L26" s="47"/>
      <c r="M26" s="47"/>
    </row>
    <row r="27" spans="1:13" x14ac:dyDescent="0.25">
      <c r="A27" s="48" t="s">
        <v>6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</row>
    <row r="28" spans="1:13" x14ac:dyDescent="0.25">
      <c r="A28" s="48" t="s">
        <v>46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</row>
    <row r="29" spans="1:13" x14ac:dyDescent="0.25">
      <c r="A29" s="48" t="s">
        <v>8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</row>
    <row r="30" spans="1:13" x14ac:dyDescent="0.25">
      <c r="A30" s="48" t="s">
        <v>9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</row>
    <row r="34" spans="1:13" x14ac:dyDescent="0.25">
      <c r="A34" s="47"/>
      <c r="B34" s="47" t="s">
        <v>10</v>
      </c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</row>
    <row r="35" spans="1:13" x14ac:dyDescent="0.25">
      <c r="A35" s="47"/>
      <c r="B35" s="49">
        <v>1</v>
      </c>
      <c r="C35" s="49">
        <v>2</v>
      </c>
      <c r="D35" s="49">
        <v>3</v>
      </c>
      <c r="E35" s="49">
        <v>4</v>
      </c>
      <c r="F35" s="49">
        <v>5</v>
      </c>
      <c r="G35" s="49">
        <v>6</v>
      </c>
      <c r="H35" s="49">
        <v>7</v>
      </c>
      <c r="I35" s="49">
        <v>8</v>
      </c>
      <c r="J35" s="49">
        <v>9</v>
      </c>
      <c r="K35" s="49">
        <v>10</v>
      </c>
      <c r="L35" s="49">
        <v>11</v>
      </c>
      <c r="M35" s="49">
        <v>12</v>
      </c>
    </row>
    <row r="36" spans="1:13" x14ac:dyDescent="0.25">
      <c r="A36" s="49" t="s">
        <v>11</v>
      </c>
      <c r="B36" s="50">
        <v>732</v>
      </c>
      <c r="C36" s="51">
        <v>805</v>
      </c>
      <c r="D36" s="51">
        <v>937</v>
      </c>
      <c r="E36" s="51">
        <v>746</v>
      </c>
      <c r="F36" s="51">
        <v>571</v>
      </c>
      <c r="G36" s="51">
        <v>466</v>
      </c>
      <c r="H36" s="51">
        <v>444</v>
      </c>
      <c r="I36" s="51"/>
      <c r="J36" s="51"/>
      <c r="K36" s="51"/>
      <c r="L36" s="51"/>
      <c r="M36" s="52"/>
    </row>
    <row r="37" spans="1:13" x14ac:dyDescent="0.25">
      <c r="A37" s="49" t="s">
        <v>12</v>
      </c>
      <c r="B37" s="53">
        <v>638</v>
      </c>
      <c r="C37" s="54">
        <v>669</v>
      </c>
      <c r="D37" s="54">
        <v>789</v>
      </c>
      <c r="E37" s="54">
        <v>911</v>
      </c>
      <c r="F37" s="54">
        <v>564</v>
      </c>
      <c r="G37" s="54">
        <v>559</v>
      </c>
      <c r="H37" s="54">
        <v>534</v>
      </c>
      <c r="I37" s="54"/>
      <c r="J37" s="54"/>
      <c r="K37" s="54"/>
      <c r="L37" s="54"/>
      <c r="M37" s="55"/>
    </row>
    <row r="38" spans="1:13" x14ac:dyDescent="0.25">
      <c r="A38" s="49" t="s">
        <v>13</v>
      </c>
      <c r="B38" s="53">
        <v>424</v>
      </c>
      <c r="C38" s="54">
        <v>616</v>
      </c>
      <c r="D38" s="54">
        <v>563</v>
      </c>
      <c r="E38" s="54">
        <v>624</v>
      </c>
      <c r="F38" s="54">
        <v>472</v>
      </c>
      <c r="G38" s="54">
        <v>916</v>
      </c>
      <c r="H38" s="54">
        <v>504</v>
      </c>
      <c r="I38" s="54"/>
      <c r="J38" s="54"/>
      <c r="K38" s="54"/>
      <c r="L38" s="54"/>
      <c r="M38" s="55"/>
    </row>
    <row r="39" spans="1:13" x14ac:dyDescent="0.25">
      <c r="A39" s="49" t="s">
        <v>14</v>
      </c>
      <c r="B39" s="53">
        <v>536</v>
      </c>
      <c r="C39" s="54">
        <v>545</v>
      </c>
      <c r="D39" s="54">
        <v>609</v>
      </c>
      <c r="E39" s="54">
        <v>585</v>
      </c>
      <c r="F39" s="54">
        <v>511</v>
      </c>
      <c r="G39" s="54">
        <v>1275</v>
      </c>
      <c r="H39" s="54">
        <v>1394</v>
      </c>
      <c r="I39" s="54"/>
      <c r="J39" s="54"/>
      <c r="K39" s="54"/>
      <c r="L39" s="54"/>
      <c r="M39" s="55"/>
    </row>
    <row r="40" spans="1:13" x14ac:dyDescent="0.25">
      <c r="A40" s="49" t="s">
        <v>15</v>
      </c>
      <c r="B40" s="53">
        <v>373</v>
      </c>
      <c r="C40" s="54"/>
      <c r="D40" s="54"/>
      <c r="E40" s="54">
        <v>869</v>
      </c>
      <c r="F40" s="54">
        <v>855</v>
      </c>
      <c r="G40" s="54">
        <v>868</v>
      </c>
      <c r="H40" s="54">
        <v>607</v>
      </c>
      <c r="I40" s="54"/>
      <c r="J40" s="54"/>
      <c r="K40" s="54"/>
      <c r="L40" s="54"/>
      <c r="M40" s="55"/>
    </row>
    <row r="41" spans="1:13" x14ac:dyDescent="0.25">
      <c r="A41" s="49" t="s">
        <v>16</v>
      </c>
      <c r="B41" s="53">
        <v>432</v>
      </c>
      <c r="C41" s="54"/>
      <c r="D41" s="54"/>
      <c r="E41" s="54">
        <v>603</v>
      </c>
      <c r="F41" s="54">
        <v>512</v>
      </c>
      <c r="G41" s="54">
        <v>579</v>
      </c>
      <c r="H41" s="54">
        <v>737</v>
      </c>
      <c r="I41" s="54"/>
      <c r="J41" s="54"/>
      <c r="K41" s="54"/>
      <c r="L41" s="54"/>
      <c r="M41" s="55"/>
    </row>
    <row r="42" spans="1:13" x14ac:dyDescent="0.25">
      <c r="A42" s="49" t="s">
        <v>17</v>
      </c>
      <c r="B42" s="53">
        <v>554</v>
      </c>
      <c r="C42" s="54"/>
      <c r="D42" s="54"/>
      <c r="E42" s="54">
        <v>604</v>
      </c>
      <c r="F42" s="54">
        <v>1454</v>
      </c>
      <c r="G42" s="54">
        <v>2543</v>
      </c>
      <c r="H42" s="54">
        <v>1321</v>
      </c>
      <c r="I42" s="54"/>
      <c r="J42" s="54"/>
      <c r="K42" s="54"/>
      <c r="L42" s="54"/>
      <c r="M42" s="55"/>
    </row>
    <row r="43" spans="1:13" x14ac:dyDescent="0.25">
      <c r="A43" s="49" t="s">
        <v>18</v>
      </c>
      <c r="B43" s="56">
        <v>347</v>
      </c>
      <c r="C43" s="57"/>
      <c r="D43" s="57"/>
      <c r="E43" s="57">
        <v>381</v>
      </c>
      <c r="F43" s="57">
        <v>421</v>
      </c>
      <c r="G43" s="57">
        <v>568</v>
      </c>
      <c r="H43" s="57">
        <v>476</v>
      </c>
      <c r="I43" s="57"/>
      <c r="J43" s="57"/>
      <c r="K43" s="57"/>
      <c r="L43" s="57"/>
      <c r="M43" s="5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42"/>
  <sheetViews>
    <sheetView topLeftCell="A11" workbookViewId="0">
      <selection activeCell="L31" sqref="L31"/>
    </sheetView>
  </sheetViews>
  <sheetFormatPr defaultRowHeight="15" x14ac:dyDescent="0.25"/>
  <sheetData>
    <row r="3" spans="1:13" x14ac:dyDescent="0.25">
      <c r="A3" s="93" t="s">
        <v>0</v>
      </c>
      <c r="B3" s="92"/>
      <c r="C3" s="92"/>
      <c r="D3" s="93" t="s">
        <v>1</v>
      </c>
      <c r="E3" s="92"/>
      <c r="F3" s="92"/>
      <c r="G3" s="92"/>
      <c r="H3" s="92"/>
      <c r="I3" s="92"/>
      <c r="J3" s="92"/>
      <c r="K3" s="93" t="s">
        <v>53</v>
      </c>
      <c r="L3" s="92"/>
      <c r="M3" s="92"/>
    </row>
    <row r="4" spans="1:13" x14ac:dyDescent="0.25">
      <c r="A4" s="93" t="s">
        <v>3</v>
      </c>
      <c r="B4" s="92"/>
      <c r="C4" s="92"/>
      <c r="D4" s="92"/>
      <c r="E4" s="92"/>
      <c r="F4" s="92"/>
      <c r="G4" s="92"/>
      <c r="H4" s="92"/>
      <c r="I4" s="93" t="s">
        <v>4</v>
      </c>
      <c r="J4" s="92"/>
      <c r="K4" s="93" t="s">
        <v>54</v>
      </c>
      <c r="L4" s="92"/>
      <c r="M4" s="92"/>
    </row>
    <row r="5" spans="1:13" x14ac:dyDescent="0.25">
      <c r="A5" s="93" t="s">
        <v>6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</row>
    <row r="6" spans="1:13" x14ac:dyDescent="0.25">
      <c r="A6" s="93" t="s">
        <v>7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</row>
    <row r="7" spans="1:13" x14ac:dyDescent="0.25">
      <c r="A7" s="93" t="s">
        <v>55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</row>
    <row r="8" spans="1:13" x14ac:dyDescent="0.25">
      <c r="A8" s="93" t="s">
        <v>9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</row>
    <row r="12" spans="1:13" x14ac:dyDescent="0.25">
      <c r="A12" s="92"/>
      <c r="B12" s="92" t="s">
        <v>10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</row>
    <row r="13" spans="1:13" x14ac:dyDescent="0.25">
      <c r="A13" s="92"/>
      <c r="B13" s="94">
        <v>1</v>
      </c>
      <c r="C13" s="94">
        <v>2</v>
      </c>
      <c r="D13" s="94">
        <v>3</v>
      </c>
      <c r="E13" s="94">
        <v>4</v>
      </c>
      <c r="F13" s="94">
        <v>5</v>
      </c>
      <c r="G13" s="94">
        <v>6</v>
      </c>
      <c r="H13" s="94">
        <v>7</v>
      </c>
      <c r="I13" s="94">
        <v>8</v>
      </c>
      <c r="J13" s="94">
        <v>9</v>
      </c>
      <c r="K13" s="94">
        <v>10</v>
      </c>
      <c r="L13" s="94">
        <v>11</v>
      </c>
      <c r="M13" s="94">
        <v>12</v>
      </c>
    </row>
    <row r="14" spans="1:13" x14ac:dyDescent="0.25">
      <c r="A14" s="94" t="s">
        <v>11</v>
      </c>
      <c r="B14" s="95">
        <v>1870</v>
      </c>
      <c r="C14" s="96">
        <v>1577</v>
      </c>
      <c r="D14" s="96">
        <v>1116</v>
      </c>
      <c r="E14" s="96">
        <v>872</v>
      </c>
      <c r="F14" s="96">
        <v>1104</v>
      </c>
      <c r="G14" s="96">
        <v>870</v>
      </c>
      <c r="H14" s="96">
        <v>49985</v>
      </c>
      <c r="I14" s="96">
        <v>49985</v>
      </c>
      <c r="J14" s="96">
        <v>49985</v>
      </c>
      <c r="K14" s="96">
        <v>49985</v>
      </c>
      <c r="L14" s="96">
        <v>605</v>
      </c>
      <c r="M14" s="97">
        <v>437</v>
      </c>
    </row>
    <row r="15" spans="1:13" x14ac:dyDescent="0.25">
      <c r="A15" s="94" t="s">
        <v>12</v>
      </c>
      <c r="B15" s="98">
        <v>921</v>
      </c>
      <c r="C15" s="99">
        <v>935</v>
      </c>
      <c r="D15" s="99">
        <v>918</v>
      </c>
      <c r="E15" s="99">
        <v>999</v>
      </c>
      <c r="F15" s="99">
        <v>755</v>
      </c>
      <c r="G15" s="99">
        <v>734</v>
      </c>
      <c r="H15" s="99">
        <v>17687</v>
      </c>
      <c r="I15" s="99">
        <v>17073</v>
      </c>
      <c r="J15" s="99">
        <v>36249</v>
      </c>
      <c r="K15" s="99">
        <v>35885</v>
      </c>
      <c r="L15" s="99">
        <v>838</v>
      </c>
      <c r="M15" s="100">
        <v>302</v>
      </c>
    </row>
    <row r="16" spans="1:13" x14ac:dyDescent="0.25">
      <c r="A16" s="94" t="s">
        <v>13</v>
      </c>
      <c r="B16" s="98">
        <v>641</v>
      </c>
      <c r="C16" s="99">
        <v>763</v>
      </c>
      <c r="D16" s="99">
        <v>607</v>
      </c>
      <c r="E16" s="99">
        <v>649</v>
      </c>
      <c r="F16" s="99">
        <v>598</v>
      </c>
      <c r="G16" s="99">
        <v>568</v>
      </c>
      <c r="H16" s="99">
        <v>953</v>
      </c>
      <c r="I16" s="99">
        <v>990</v>
      </c>
      <c r="J16" s="99">
        <v>1973</v>
      </c>
      <c r="K16" s="99">
        <v>1953</v>
      </c>
      <c r="L16" s="99">
        <v>829</v>
      </c>
      <c r="M16" s="100">
        <v>391</v>
      </c>
    </row>
    <row r="17" spans="1:13" x14ac:dyDescent="0.25">
      <c r="A17" s="94" t="s">
        <v>14</v>
      </c>
      <c r="B17" s="98">
        <v>515</v>
      </c>
      <c r="C17" s="99">
        <v>584</v>
      </c>
      <c r="D17" s="99">
        <v>827</v>
      </c>
      <c r="E17" s="99">
        <v>617</v>
      </c>
      <c r="F17" s="99">
        <v>503</v>
      </c>
      <c r="G17" s="99">
        <v>1573</v>
      </c>
      <c r="H17" s="99">
        <v>1523</v>
      </c>
      <c r="I17" s="99">
        <v>1385</v>
      </c>
      <c r="J17" s="99">
        <v>1229</v>
      </c>
      <c r="K17" s="99">
        <v>1870</v>
      </c>
      <c r="L17" s="99">
        <v>442</v>
      </c>
      <c r="M17" s="100">
        <v>513</v>
      </c>
    </row>
    <row r="18" spans="1:13" x14ac:dyDescent="0.25">
      <c r="A18" s="94" t="s">
        <v>15</v>
      </c>
      <c r="B18" s="98">
        <v>49985</v>
      </c>
      <c r="C18" s="99">
        <v>49985</v>
      </c>
      <c r="D18" s="99">
        <v>49985</v>
      </c>
      <c r="E18" s="99">
        <v>49985</v>
      </c>
      <c r="F18" s="99">
        <v>49985</v>
      </c>
      <c r="G18" s="99">
        <v>49985</v>
      </c>
      <c r="H18" s="99">
        <v>1399</v>
      </c>
      <c r="I18" s="99">
        <v>4769</v>
      </c>
      <c r="J18" s="99">
        <v>2524</v>
      </c>
      <c r="K18" s="99">
        <v>2531</v>
      </c>
      <c r="L18" s="99"/>
      <c r="M18" s="100"/>
    </row>
    <row r="19" spans="1:13" x14ac:dyDescent="0.25">
      <c r="A19" s="94" t="s">
        <v>16</v>
      </c>
      <c r="B19" s="98">
        <v>27484</v>
      </c>
      <c r="C19" s="99">
        <v>29556</v>
      </c>
      <c r="D19" s="99">
        <v>49985</v>
      </c>
      <c r="E19" s="99">
        <v>49985</v>
      </c>
      <c r="F19" s="99">
        <v>49985</v>
      </c>
      <c r="G19" s="99">
        <v>49985</v>
      </c>
      <c r="H19" s="99">
        <v>846</v>
      </c>
      <c r="I19" s="99">
        <v>832</v>
      </c>
      <c r="J19" s="99">
        <v>953</v>
      </c>
      <c r="K19" s="99">
        <v>1410</v>
      </c>
      <c r="L19" s="99"/>
      <c r="M19" s="100"/>
    </row>
    <row r="20" spans="1:13" x14ac:dyDescent="0.25">
      <c r="A20" s="94" t="s">
        <v>17</v>
      </c>
      <c r="B20" s="98">
        <v>2859</v>
      </c>
      <c r="C20" s="99">
        <v>3168</v>
      </c>
      <c r="D20" s="99">
        <v>49985</v>
      </c>
      <c r="E20" s="99">
        <v>49985</v>
      </c>
      <c r="F20" s="99">
        <v>49985</v>
      </c>
      <c r="G20" s="99">
        <v>49985</v>
      </c>
      <c r="H20" s="99">
        <v>1255</v>
      </c>
      <c r="I20" s="99">
        <v>1114</v>
      </c>
      <c r="J20" s="99">
        <v>709</v>
      </c>
      <c r="K20" s="99">
        <v>996</v>
      </c>
      <c r="L20" s="99"/>
      <c r="M20" s="100"/>
    </row>
    <row r="21" spans="1:13" x14ac:dyDescent="0.25">
      <c r="A21" s="94" t="s">
        <v>18</v>
      </c>
      <c r="B21" s="101">
        <v>919</v>
      </c>
      <c r="C21" s="102">
        <v>1449</v>
      </c>
      <c r="D21" s="102">
        <v>14872</v>
      </c>
      <c r="E21" s="102">
        <v>12368</v>
      </c>
      <c r="F21" s="102">
        <v>12422</v>
      </c>
      <c r="G21" s="102">
        <v>11579</v>
      </c>
      <c r="H21" s="102">
        <v>508</v>
      </c>
      <c r="I21" s="102">
        <v>474</v>
      </c>
      <c r="J21" s="102">
        <v>1006</v>
      </c>
      <c r="K21" s="102">
        <v>463</v>
      </c>
      <c r="L21" s="102"/>
      <c r="M21" s="103"/>
    </row>
    <row r="24" spans="1:13" x14ac:dyDescent="0.25">
      <c r="A24" s="117" t="s">
        <v>0</v>
      </c>
      <c r="B24" s="116"/>
      <c r="C24" s="116"/>
      <c r="D24" s="117" t="s">
        <v>1</v>
      </c>
      <c r="E24" s="116"/>
      <c r="F24" s="116"/>
      <c r="G24" s="116"/>
      <c r="H24" s="116"/>
      <c r="I24" s="116"/>
      <c r="J24" s="116"/>
      <c r="K24" s="117" t="s">
        <v>58</v>
      </c>
      <c r="L24" s="116"/>
      <c r="M24" s="116"/>
    </row>
    <row r="25" spans="1:13" x14ac:dyDescent="0.25">
      <c r="A25" s="117" t="s">
        <v>3</v>
      </c>
      <c r="B25" s="116"/>
      <c r="C25" s="116"/>
      <c r="D25" s="116"/>
      <c r="E25" s="116"/>
      <c r="F25" s="116"/>
      <c r="G25" s="116"/>
      <c r="H25" s="116"/>
      <c r="I25" s="117" t="s">
        <v>4</v>
      </c>
      <c r="J25" s="116"/>
      <c r="K25" s="117" t="s">
        <v>59</v>
      </c>
      <c r="L25" s="116"/>
      <c r="M25" s="116"/>
    </row>
    <row r="26" spans="1:13" x14ac:dyDescent="0.25">
      <c r="A26" s="117" t="s">
        <v>6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</row>
    <row r="27" spans="1:13" x14ac:dyDescent="0.25">
      <c r="A27" s="117" t="s">
        <v>60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</row>
    <row r="28" spans="1:13" x14ac:dyDescent="0.25">
      <c r="A28" s="117" t="s">
        <v>55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</row>
    <row r="29" spans="1:13" x14ac:dyDescent="0.25">
      <c r="A29" s="117" t="s">
        <v>9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</row>
    <row r="33" spans="1:13" x14ac:dyDescent="0.25">
      <c r="A33" s="116"/>
      <c r="B33" s="116" t="s">
        <v>10</v>
      </c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</row>
    <row r="34" spans="1:13" x14ac:dyDescent="0.25">
      <c r="A34" s="116"/>
      <c r="B34" s="118">
        <v>1</v>
      </c>
      <c r="C34" s="118">
        <v>2</v>
      </c>
      <c r="D34" s="118">
        <v>3</v>
      </c>
      <c r="E34" s="118">
        <v>4</v>
      </c>
      <c r="F34" s="118">
        <v>5</v>
      </c>
      <c r="G34" s="118">
        <v>6</v>
      </c>
      <c r="H34" s="118">
        <v>7</v>
      </c>
      <c r="I34" s="118">
        <v>8</v>
      </c>
      <c r="J34" s="118">
        <v>9</v>
      </c>
      <c r="K34" s="118">
        <v>10</v>
      </c>
      <c r="L34" s="118">
        <v>11</v>
      </c>
      <c r="M34" s="118">
        <v>12</v>
      </c>
    </row>
    <row r="35" spans="1:13" x14ac:dyDescent="0.25">
      <c r="A35" s="118" t="s">
        <v>11</v>
      </c>
      <c r="B35" s="119">
        <v>727</v>
      </c>
      <c r="C35" s="120">
        <v>860</v>
      </c>
      <c r="D35" s="120">
        <v>972</v>
      </c>
      <c r="E35" s="120">
        <v>800</v>
      </c>
      <c r="F35" s="120">
        <v>543</v>
      </c>
      <c r="G35" s="120">
        <v>419</v>
      </c>
      <c r="H35" s="120">
        <v>433</v>
      </c>
      <c r="I35" s="120"/>
      <c r="J35" s="120"/>
      <c r="K35" s="120"/>
      <c r="L35" s="120"/>
      <c r="M35" s="121"/>
    </row>
    <row r="36" spans="1:13" x14ac:dyDescent="0.25">
      <c r="A36" s="118" t="s">
        <v>12</v>
      </c>
      <c r="B36" s="122">
        <v>677</v>
      </c>
      <c r="C36" s="123">
        <v>706</v>
      </c>
      <c r="D36" s="123">
        <v>829</v>
      </c>
      <c r="E36" s="123">
        <v>942</v>
      </c>
      <c r="F36" s="123">
        <v>544</v>
      </c>
      <c r="G36" s="123">
        <v>552</v>
      </c>
      <c r="H36" s="123">
        <v>527</v>
      </c>
      <c r="I36" s="123"/>
      <c r="J36" s="123"/>
      <c r="K36" s="123"/>
      <c r="L36" s="123"/>
      <c r="M36" s="124"/>
    </row>
    <row r="37" spans="1:13" x14ac:dyDescent="0.25">
      <c r="A37" s="118" t="s">
        <v>13</v>
      </c>
      <c r="B37" s="122">
        <v>500</v>
      </c>
      <c r="C37" s="123">
        <v>614</v>
      </c>
      <c r="D37" s="123">
        <v>577</v>
      </c>
      <c r="E37" s="123">
        <v>993</v>
      </c>
      <c r="F37" s="123">
        <v>471</v>
      </c>
      <c r="G37" s="123">
        <v>928</v>
      </c>
      <c r="H37" s="123">
        <v>501</v>
      </c>
      <c r="I37" s="123"/>
      <c r="J37" s="123"/>
      <c r="K37" s="123"/>
      <c r="L37" s="123"/>
      <c r="M37" s="124"/>
    </row>
    <row r="38" spans="1:13" x14ac:dyDescent="0.25">
      <c r="A38" s="118" t="s">
        <v>14</v>
      </c>
      <c r="B38" s="122">
        <v>530</v>
      </c>
      <c r="C38" s="123">
        <v>558</v>
      </c>
      <c r="D38" s="123">
        <v>847</v>
      </c>
      <c r="E38" s="123">
        <v>648</v>
      </c>
      <c r="F38" s="123">
        <v>499</v>
      </c>
      <c r="G38" s="123">
        <v>1257</v>
      </c>
      <c r="H38" s="123">
        <v>1371</v>
      </c>
      <c r="I38" s="123"/>
      <c r="J38" s="123"/>
      <c r="K38" s="123"/>
      <c r="L38" s="123"/>
      <c r="M38" s="124"/>
    </row>
    <row r="39" spans="1:13" x14ac:dyDescent="0.25">
      <c r="A39" s="118" t="s">
        <v>15</v>
      </c>
      <c r="B39" s="122">
        <v>372</v>
      </c>
      <c r="C39" s="123"/>
      <c r="D39" s="123"/>
      <c r="E39" s="123">
        <v>862</v>
      </c>
      <c r="F39" s="123">
        <v>873</v>
      </c>
      <c r="G39" s="123">
        <v>880</v>
      </c>
      <c r="H39" s="123">
        <v>602</v>
      </c>
      <c r="I39" s="123"/>
      <c r="J39" s="123"/>
      <c r="K39" s="123"/>
      <c r="L39" s="123"/>
      <c r="M39" s="124"/>
    </row>
    <row r="40" spans="1:13" x14ac:dyDescent="0.25">
      <c r="A40" s="118" t="s">
        <v>16</v>
      </c>
      <c r="B40" s="122">
        <v>427</v>
      </c>
      <c r="C40" s="123"/>
      <c r="D40" s="123"/>
      <c r="E40" s="123">
        <v>591</v>
      </c>
      <c r="F40" s="123">
        <v>544</v>
      </c>
      <c r="G40" s="123">
        <v>632</v>
      </c>
      <c r="H40" s="123">
        <v>724</v>
      </c>
      <c r="I40" s="123"/>
      <c r="J40" s="123"/>
      <c r="K40" s="123"/>
      <c r="L40" s="123"/>
      <c r="M40" s="124"/>
    </row>
    <row r="41" spans="1:13" x14ac:dyDescent="0.25">
      <c r="A41" s="118" t="s">
        <v>17</v>
      </c>
      <c r="B41" s="122">
        <v>557</v>
      </c>
      <c r="C41" s="123"/>
      <c r="D41" s="123"/>
      <c r="E41" s="123">
        <v>588</v>
      </c>
      <c r="F41" s="123">
        <v>1405</v>
      </c>
      <c r="G41" s="123">
        <v>2512</v>
      </c>
      <c r="H41" s="123">
        <v>1305</v>
      </c>
      <c r="I41" s="123"/>
      <c r="J41" s="123"/>
      <c r="K41" s="123"/>
      <c r="L41" s="123"/>
      <c r="M41" s="124"/>
    </row>
    <row r="42" spans="1:13" x14ac:dyDescent="0.25">
      <c r="A42" s="118" t="s">
        <v>18</v>
      </c>
      <c r="B42" s="125">
        <v>351</v>
      </c>
      <c r="C42" s="126"/>
      <c r="D42" s="126"/>
      <c r="E42" s="126">
        <v>379</v>
      </c>
      <c r="F42" s="126">
        <v>433</v>
      </c>
      <c r="G42" s="126">
        <v>545</v>
      </c>
      <c r="H42" s="126">
        <v>464</v>
      </c>
      <c r="I42" s="126"/>
      <c r="J42" s="126"/>
      <c r="K42" s="126"/>
      <c r="L42" s="126"/>
      <c r="M42" s="1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43"/>
  <sheetViews>
    <sheetView workbookViewId="0">
      <selection activeCell="A3" sqref="A3:M21"/>
    </sheetView>
  </sheetViews>
  <sheetFormatPr defaultRowHeight="15" x14ac:dyDescent="0.25"/>
  <sheetData>
    <row r="3" spans="1:13" x14ac:dyDescent="0.25">
      <c r="A3" s="174" t="s">
        <v>0</v>
      </c>
      <c r="B3" s="173"/>
      <c r="C3" s="173"/>
      <c r="D3" s="174" t="s">
        <v>1</v>
      </c>
      <c r="E3" s="173"/>
      <c r="F3" s="173"/>
      <c r="G3" s="173"/>
      <c r="H3" s="173"/>
      <c r="I3" s="173"/>
      <c r="J3" s="173"/>
      <c r="K3" s="174" t="s">
        <v>72</v>
      </c>
      <c r="L3" s="173"/>
      <c r="M3" s="173"/>
    </row>
    <row r="4" spans="1:13" x14ac:dyDescent="0.25">
      <c r="A4" s="174" t="s">
        <v>3</v>
      </c>
      <c r="B4" s="173"/>
      <c r="C4" s="173"/>
      <c r="D4" s="173"/>
      <c r="E4" s="173"/>
      <c r="F4" s="173"/>
      <c r="G4" s="173"/>
      <c r="H4" s="173"/>
      <c r="I4" s="174" t="s">
        <v>4</v>
      </c>
      <c r="J4" s="173"/>
      <c r="K4" s="174" t="s">
        <v>73</v>
      </c>
      <c r="L4" s="173"/>
      <c r="M4" s="173"/>
    </row>
    <row r="5" spans="1:13" x14ac:dyDescent="0.25">
      <c r="A5" s="174" t="s">
        <v>6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</row>
    <row r="6" spans="1:13" x14ac:dyDescent="0.25">
      <c r="A6" s="174" t="s">
        <v>74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</row>
    <row r="7" spans="1:13" x14ac:dyDescent="0.25">
      <c r="A7" s="174" t="s">
        <v>71</v>
      </c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</row>
    <row r="8" spans="1:13" x14ac:dyDescent="0.25">
      <c r="A8" s="174" t="s">
        <v>9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</row>
    <row r="12" spans="1:13" x14ac:dyDescent="0.25">
      <c r="A12" s="173"/>
      <c r="B12" s="173" t="s">
        <v>10</v>
      </c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</row>
    <row r="13" spans="1:13" x14ac:dyDescent="0.25">
      <c r="A13" s="173"/>
      <c r="B13" s="175">
        <v>1</v>
      </c>
      <c r="C13" s="175">
        <v>2</v>
      </c>
      <c r="D13" s="175">
        <v>3</v>
      </c>
      <c r="E13" s="175">
        <v>4</v>
      </c>
      <c r="F13" s="175">
        <v>5</v>
      </c>
      <c r="G13" s="175">
        <v>6</v>
      </c>
      <c r="H13" s="175">
        <v>7</v>
      </c>
      <c r="I13" s="175">
        <v>8</v>
      </c>
      <c r="J13" s="175">
        <v>9</v>
      </c>
      <c r="K13" s="175">
        <v>10</v>
      </c>
      <c r="L13" s="175">
        <v>11</v>
      </c>
      <c r="M13" s="175">
        <v>12</v>
      </c>
    </row>
    <row r="14" spans="1:13" x14ac:dyDescent="0.25">
      <c r="A14" s="175" t="s">
        <v>11</v>
      </c>
      <c r="B14" s="176">
        <v>804</v>
      </c>
      <c r="C14" s="177">
        <v>876</v>
      </c>
      <c r="D14" s="177">
        <v>963</v>
      </c>
      <c r="E14" s="177">
        <v>781</v>
      </c>
      <c r="F14" s="177">
        <v>544</v>
      </c>
      <c r="G14" s="177">
        <v>486</v>
      </c>
      <c r="H14" s="177">
        <v>436</v>
      </c>
      <c r="I14" s="177">
        <v>1218</v>
      </c>
      <c r="J14" s="177">
        <v>1199</v>
      </c>
      <c r="K14" s="177">
        <v>1239</v>
      </c>
      <c r="L14" s="177">
        <v>1954</v>
      </c>
      <c r="M14" s="178">
        <v>773</v>
      </c>
    </row>
    <row r="15" spans="1:13" x14ac:dyDescent="0.25">
      <c r="A15" s="175" t="s">
        <v>12</v>
      </c>
      <c r="B15" s="179">
        <v>708</v>
      </c>
      <c r="C15" s="180">
        <v>695</v>
      </c>
      <c r="D15" s="180">
        <v>842</v>
      </c>
      <c r="E15" s="180">
        <v>971</v>
      </c>
      <c r="F15" s="180">
        <v>544</v>
      </c>
      <c r="G15" s="180">
        <v>725</v>
      </c>
      <c r="H15" s="180">
        <v>518</v>
      </c>
      <c r="I15" s="180">
        <v>1371</v>
      </c>
      <c r="J15" s="180">
        <v>1307</v>
      </c>
      <c r="K15" s="180">
        <v>1744</v>
      </c>
      <c r="L15" s="180">
        <v>2257</v>
      </c>
      <c r="M15" s="181">
        <v>736</v>
      </c>
    </row>
    <row r="16" spans="1:13" x14ac:dyDescent="0.25">
      <c r="A16" s="175" t="s">
        <v>13</v>
      </c>
      <c r="B16" s="179">
        <v>557</v>
      </c>
      <c r="C16" s="180">
        <v>621</v>
      </c>
      <c r="D16" s="180">
        <v>626</v>
      </c>
      <c r="E16" s="180">
        <v>651</v>
      </c>
      <c r="F16" s="180">
        <v>457</v>
      </c>
      <c r="G16" s="180">
        <v>939</v>
      </c>
      <c r="H16" s="180">
        <v>503</v>
      </c>
      <c r="I16" s="180">
        <v>1268</v>
      </c>
      <c r="J16" s="180">
        <v>1071</v>
      </c>
      <c r="K16" s="180">
        <v>1425</v>
      </c>
      <c r="L16" s="180">
        <v>1333</v>
      </c>
      <c r="M16" s="181">
        <v>1314</v>
      </c>
    </row>
    <row r="17" spans="1:13" x14ac:dyDescent="0.25">
      <c r="A17" s="175" t="s">
        <v>14</v>
      </c>
      <c r="B17" s="179">
        <v>535</v>
      </c>
      <c r="C17" s="180">
        <v>561</v>
      </c>
      <c r="D17" s="180">
        <v>582</v>
      </c>
      <c r="E17" s="180">
        <v>592</v>
      </c>
      <c r="F17" s="180">
        <v>499</v>
      </c>
      <c r="G17" s="180">
        <v>1255</v>
      </c>
      <c r="H17" s="180">
        <v>1364</v>
      </c>
      <c r="I17" s="180">
        <v>1734</v>
      </c>
      <c r="J17" s="180">
        <v>1780</v>
      </c>
      <c r="K17" s="180">
        <v>1079</v>
      </c>
      <c r="L17" s="180">
        <v>2102</v>
      </c>
      <c r="M17" s="181">
        <v>1302</v>
      </c>
    </row>
    <row r="18" spans="1:13" x14ac:dyDescent="0.25">
      <c r="A18" s="175" t="s">
        <v>15</v>
      </c>
      <c r="B18" s="179">
        <v>368</v>
      </c>
      <c r="C18" s="180">
        <v>34511</v>
      </c>
      <c r="D18" s="180">
        <v>1267</v>
      </c>
      <c r="E18" s="180">
        <v>858</v>
      </c>
      <c r="F18" s="180">
        <v>937</v>
      </c>
      <c r="G18" s="180">
        <v>938</v>
      </c>
      <c r="H18" s="180">
        <v>595</v>
      </c>
      <c r="I18" s="180">
        <v>4597</v>
      </c>
      <c r="J18" s="180">
        <v>1860</v>
      </c>
      <c r="K18" s="180">
        <v>1574</v>
      </c>
      <c r="L18" s="180"/>
      <c r="M18" s="181"/>
    </row>
    <row r="19" spans="1:13" x14ac:dyDescent="0.25">
      <c r="A19" s="175" t="s">
        <v>16</v>
      </c>
      <c r="B19" s="179">
        <v>424</v>
      </c>
      <c r="C19" s="180">
        <v>34036</v>
      </c>
      <c r="D19" s="180">
        <v>1464</v>
      </c>
      <c r="E19" s="180">
        <v>701</v>
      </c>
      <c r="F19" s="180">
        <v>586</v>
      </c>
      <c r="G19" s="180">
        <v>635</v>
      </c>
      <c r="H19" s="180">
        <v>734</v>
      </c>
      <c r="I19" s="180">
        <v>1354</v>
      </c>
      <c r="J19" s="180">
        <v>1132</v>
      </c>
      <c r="K19" s="180">
        <v>958</v>
      </c>
      <c r="L19" s="180"/>
      <c r="M19" s="181"/>
    </row>
    <row r="20" spans="1:13" x14ac:dyDescent="0.25">
      <c r="A20" s="175" t="s">
        <v>17</v>
      </c>
      <c r="B20" s="179">
        <v>571</v>
      </c>
      <c r="C20" s="180">
        <v>27685</v>
      </c>
      <c r="D20" s="180">
        <v>1201</v>
      </c>
      <c r="E20" s="180">
        <v>593</v>
      </c>
      <c r="F20" s="180">
        <v>1432</v>
      </c>
      <c r="G20" s="180">
        <v>2465</v>
      </c>
      <c r="H20" s="180">
        <v>1304</v>
      </c>
      <c r="I20" s="180">
        <v>1661</v>
      </c>
      <c r="J20" s="180">
        <v>1969</v>
      </c>
      <c r="K20" s="180">
        <v>2965</v>
      </c>
      <c r="L20" s="180"/>
      <c r="M20" s="181"/>
    </row>
    <row r="21" spans="1:13" x14ac:dyDescent="0.25">
      <c r="A21" s="175" t="s">
        <v>18</v>
      </c>
      <c r="B21" s="182">
        <v>389</v>
      </c>
      <c r="C21" s="183">
        <v>24780</v>
      </c>
      <c r="D21" s="183">
        <v>679</v>
      </c>
      <c r="E21" s="183">
        <v>368</v>
      </c>
      <c r="F21" s="183">
        <v>423</v>
      </c>
      <c r="G21" s="183">
        <v>518</v>
      </c>
      <c r="H21" s="183">
        <v>464</v>
      </c>
      <c r="I21" s="183">
        <v>871</v>
      </c>
      <c r="J21" s="183">
        <v>1692</v>
      </c>
      <c r="K21" s="183">
        <v>1575</v>
      </c>
      <c r="L21" s="183"/>
      <c r="M21" s="184"/>
    </row>
    <row r="25" spans="1:13" x14ac:dyDescent="0.25">
      <c r="A25" s="162" t="s">
        <v>0</v>
      </c>
      <c r="B25" s="161"/>
      <c r="C25" s="161"/>
      <c r="D25" s="162" t="s">
        <v>1</v>
      </c>
      <c r="E25" s="161"/>
      <c r="F25" s="161"/>
      <c r="G25" s="161"/>
      <c r="H25" s="161"/>
      <c r="I25" s="161"/>
      <c r="J25" s="161"/>
      <c r="K25" s="162" t="s">
        <v>69</v>
      </c>
      <c r="L25" s="161"/>
      <c r="M25" s="161"/>
    </row>
    <row r="26" spans="1:13" x14ac:dyDescent="0.25">
      <c r="A26" s="162" t="s">
        <v>3</v>
      </c>
      <c r="B26" s="161"/>
      <c r="C26" s="161"/>
      <c r="D26" s="161"/>
      <c r="E26" s="161"/>
      <c r="F26" s="161"/>
      <c r="G26" s="161"/>
      <c r="H26" s="161"/>
      <c r="I26" s="162" t="s">
        <v>4</v>
      </c>
      <c r="J26" s="161"/>
      <c r="K26" s="162" t="s">
        <v>70</v>
      </c>
      <c r="L26" s="161"/>
      <c r="M26" s="161"/>
    </row>
    <row r="27" spans="1:13" x14ac:dyDescent="0.25">
      <c r="A27" s="162" t="s">
        <v>6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</row>
    <row r="28" spans="1:13" x14ac:dyDescent="0.25">
      <c r="A28" s="162" t="s">
        <v>60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</row>
    <row r="29" spans="1:13" x14ac:dyDescent="0.25">
      <c r="A29" s="162" t="s">
        <v>71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</row>
    <row r="30" spans="1:13" x14ac:dyDescent="0.25">
      <c r="A30" s="162" t="s">
        <v>9</v>
      </c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</row>
    <row r="34" spans="1:13" x14ac:dyDescent="0.25">
      <c r="A34" s="161"/>
      <c r="B34" s="161" t="s">
        <v>10</v>
      </c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1"/>
    </row>
    <row r="35" spans="1:13" x14ac:dyDescent="0.25">
      <c r="A35" s="161"/>
      <c r="B35" s="163">
        <v>1</v>
      </c>
      <c r="C35" s="163">
        <v>2</v>
      </c>
      <c r="D35" s="163">
        <v>3</v>
      </c>
      <c r="E35" s="163">
        <v>4</v>
      </c>
      <c r="F35" s="163">
        <v>5</v>
      </c>
      <c r="G35" s="163">
        <v>6</v>
      </c>
      <c r="H35" s="163">
        <v>7</v>
      </c>
      <c r="I35" s="163">
        <v>8</v>
      </c>
      <c r="J35" s="163">
        <v>9</v>
      </c>
      <c r="K35" s="163">
        <v>10</v>
      </c>
      <c r="L35" s="163">
        <v>11</v>
      </c>
      <c r="M35" s="163">
        <v>12</v>
      </c>
    </row>
    <row r="36" spans="1:13" x14ac:dyDescent="0.25">
      <c r="A36" s="163" t="s">
        <v>11</v>
      </c>
      <c r="B36" s="164">
        <v>817</v>
      </c>
      <c r="C36" s="165">
        <v>888</v>
      </c>
      <c r="D36" s="165">
        <v>982</v>
      </c>
      <c r="E36" s="165">
        <v>798</v>
      </c>
      <c r="F36" s="165">
        <v>556</v>
      </c>
      <c r="G36" s="165">
        <v>423</v>
      </c>
      <c r="H36" s="165">
        <v>431</v>
      </c>
      <c r="I36" s="165"/>
      <c r="J36" s="165"/>
      <c r="K36" s="165"/>
      <c r="L36" s="165"/>
      <c r="M36" s="166"/>
    </row>
    <row r="37" spans="1:13" x14ac:dyDescent="0.25">
      <c r="A37" s="163" t="s">
        <v>12</v>
      </c>
      <c r="B37" s="167">
        <v>705</v>
      </c>
      <c r="C37" s="168">
        <v>702</v>
      </c>
      <c r="D37" s="168">
        <v>859</v>
      </c>
      <c r="E37" s="168">
        <v>978</v>
      </c>
      <c r="F37" s="168">
        <v>542</v>
      </c>
      <c r="G37" s="168">
        <v>537</v>
      </c>
      <c r="H37" s="168">
        <v>529</v>
      </c>
      <c r="I37" s="168"/>
      <c r="J37" s="168"/>
      <c r="K37" s="168"/>
      <c r="L37" s="168"/>
      <c r="M37" s="169"/>
    </row>
    <row r="38" spans="1:13" x14ac:dyDescent="0.25">
      <c r="A38" s="163" t="s">
        <v>13</v>
      </c>
      <c r="B38" s="167">
        <v>543</v>
      </c>
      <c r="C38" s="168">
        <v>603</v>
      </c>
      <c r="D38" s="168">
        <v>590</v>
      </c>
      <c r="E38" s="168">
        <v>645</v>
      </c>
      <c r="F38" s="168">
        <v>465</v>
      </c>
      <c r="G38" s="168">
        <v>841</v>
      </c>
      <c r="H38" s="168">
        <v>507</v>
      </c>
      <c r="I38" s="168"/>
      <c r="J38" s="168"/>
      <c r="K38" s="168"/>
      <c r="L38" s="168"/>
      <c r="M38" s="169"/>
    </row>
    <row r="39" spans="1:13" x14ac:dyDescent="0.25">
      <c r="A39" s="163" t="s">
        <v>14</v>
      </c>
      <c r="B39" s="167">
        <v>521</v>
      </c>
      <c r="C39" s="168">
        <v>570</v>
      </c>
      <c r="D39" s="168">
        <v>531</v>
      </c>
      <c r="E39" s="168">
        <v>629</v>
      </c>
      <c r="F39" s="168">
        <v>500</v>
      </c>
      <c r="G39" s="168">
        <v>1249</v>
      </c>
      <c r="H39" s="168">
        <v>1387</v>
      </c>
      <c r="I39" s="168"/>
      <c r="J39" s="168"/>
      <c r="K39" s="168"/>
      <c r="L39" s="168"/>
      <c r="M39" s="169"/>
    </row>
    <row r="40" spans="1:13" x14ac:dyDescent="0.25">
      <c r="A40" s="163" t="s">
        <v>15</v>
      </c>
      <c r="B40" s="167">
        <v>377</v>
      </c>
      <c r="C40" s="168"/>
      <c r="D40" s="168"/>
      <c r="E40" s="168">
        <v>862</v>
      </c>
      <c r="F40" s="168">
        <v>931</v>
      </c>
      <c r="G40" s="168">
        <v>942</v>
      </c>
      <c r="H40" s="168">
        <v>598</v>
      </c>
      <c r="I40" s="168"/>
      <c r="J40" s="168"/>
      <c r="K40" s="168"/>
      <c r="L40" s="168"/>
      <c r="M40" s="169"/>
    </row>
    <row r="41" spans="1:13" x14ac:dyDescent="0.25">
      <c r="A41" s="163" t="s">
        <v>16</v>
      </c>
      <c r="B41" s="167">
        <v>439</v>
      </c>
      <c r="C41" s="168"/>
      <c r="D41" s="168"/>
      <c r="E41" s="168">
        <v>711</v>
      </c>
      <c r="F41" s="168">
        <v>581</v>
      </c>
      <c r="G41" s="168">
        <v>613</v>
      </c>
      <c r="H41" s="168">
        <v>722</v>
      </c>
      <c r="I41" s="168"/>
      <c r="J41" s="168"/>
      <c r="K41" s="168"/>
      <c r="L41" s="168"/>
      <c r="M41" s="169"/>
    </row>
    <row r="42" spans="1:13" x14ac:dyDescent="0.25">
      <c r="A42" s="163" t="s">
        <v>17</v>
      </c>
      <c r="B42" s="167">
        <v>575</v>
      </c>
      <c r="C42" s="168"/>
      <c r="D42" s="168"/>
      <c r="E42" s="168">
        <v>590</v>
      </c>
      <c r="F42" s="168">
        <v>1374</v>
      </c>
      <c r="G42" s="168">
        <v>2502</v>
      </c>
      <c r="H42" s="168">
        <v>1306</v>
      </c>
      <c r="I42" s="168"/>
      <c r="J42" s="168"/>
      <c r="K42" s="168"/>
      <c r="L42" s="168"/>
      <c r="M42" s="169"/>
    </row>
    <row r="43" spans="1:13" x14ac:dyDescent="0.25">
      <c r="A43" s="163" t="s">
        <v>18</v>
      </c>
      <c r="B43" s="170">
        <v>386</v>
      </c>
      <c r="C43" s="171"/>
      <c r="D43" s="171"/>
      <c r="E43" s="171">
        <v>364</v>
      </c>
      <c r="F43" s="171">
        <v>410</v>
      </c>
      <c r="G43" s="171">
        <v>516</v>
      </c>
      <c r="H43" s="171">
        <v>461</v>
      </c>
      <c r="I43" s="171"/>
      <c r="J43" s="171"/>
      <c r="K43" s="171"/>
      <c r="L43" s="171"/>
      <c r="M43" s="17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70"/>
  <sheetViews>
    <sheetView topLeftCell="A35" workbookViewId="0">
      <selection activeCell="J52" sqref="J52"/>
    </sheetView>
  </sheetViews>
  <sheetFormatPr defaultRowHeight="15" x14ac:dyDescent="0.25"/>
  <cols>
    <col min="1" max="1" width="9.140625" style="27"/>
    <col min="2" max="2" width="14" style="27" bestFit="1" customWidth="1"/>
    <col min="3" max="12" width="9.140625" style="27"/>
    <col min="13" max="13" width="10.85546875" style="27" customWidth="1"/>
    <col min="14" max="15" width="9.140625" style="27"/>
    <col min="16" max="16" width="14" style="27" bestFit="1" customWidth="1"/>
    <col min="17" max="17" width="11.140625" style="27" customWidth="1"/>
    <col min="18" max="22" width="9.140625" style="27"/>
    <col min="23" max="23" width="10.140625" style="27" customWidth="1"/>
    <col min="24" max="16384" width="9.140625" style="27"/>
  </cols>
  <sheetData>
    <row r="2" spans="2:28" x14ac:dyDescent="0.25">
      <c r="B2" s="27" t="s">
        <v>19</v>
      </c>
      <c r="P2" s="27" t="s">
        <v>19</v>
      </c>
      <c r="Q2" s="203" t="s">
        <v>48</v>
      </c>
      <c r="R2" s="203"/>
      <c r="S2" s="203"/>
      <c r="T2" s="203"/>
      <c r="U2" s="203" t="s">
        <v>35</v>
      </c>
      <c r="V2" s="203"/>
      <c r="W2" s="203"/>
    </row>
    <row r="3" spans="2:28" ht="15.75" thickBot="1" x14ac:dyDescent="0.3"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Q3" s="2">
        <v>1</v>
      </c>
      <c r="R3" s="2">
        <v>2</v>
      </c>
      <c r="S3" s="2">
        <v>3</v>
      </c>
      <c r="T3" s="2">
        <v>4</v>
      </c>
      <c r="U3" s="2">
        <v>5</v>
      </c>
      <c r="V3" s="2">
        <v>6</v>
      </c>
      <c r="W3" s="2">
        <v>7</v>
      </c>
      <c r="X3" s="2">
        <v>8</v>
      </c>
      <c r="Y3" s="2">
        <v>9</v>
      </c>
      <c r="Z3" s="2">
        <v>10</v>
      </c>
      <c r="AA3" s="2">
        <v>11</v>
      </c>
      <c r="AB3" s="2">
        <v>12</v>
      </c>
    </row>
    <row r="4" spans="2:28" x14ac:dyDescent="0.25">
      <c r="B4" s="26" t="s">
        <v>11</v>
      </c>
      <c r="C4" s="204" t="s">
        <v>22</v>
      </c>
      <c r="D4" s="240"/>
      <c r="E4" s="243" t="s">
        <v>23</v>
      </c>
      <c r="F4" s="240"/>
      <c r="G4" s="243" t="s">
        <v>24</v>
      </c>
      <c r="H4" s="240"/>
      <c r="I4" s="243" t="s">
        <v>25</v>
      </c>
      <c r="J4" s="240"/>
      <c r="K4" s="243" t="s">
        <v>26</v>
      </c>
      <c r="L4" s="240"/>
      <c r="M4" s="235" t="s">
        <v>20</v>
      </c>
      <c r="N4" s="238" t="s">
        <v>21</v>
      </c>
      <c r="P4" s="2" t="s">
        <v>11</v>
      </c>
      <c r="Q4" s="204" t="s">
        <v>32</v>
      </c>
      <c r="R4" s="240"/>
      <c r="S4" s="243" t="s">
        <v>33</v>
      </c>
      <c r="T4" s="206"/>
      <c r="U4" s="204" t="s">
        <v>32</v>
      </c>
      <c r="V4" s="240"/>
      <c r="W4" s="232" t="s">
        <v>34</v>
      </c>
      <c r="X4" s="204"/>
      <c r="Y4" s="205"/>
      <c r="Z4" s="205"/>
      <c r="AA4" s="205"/>
      <c r="AB4" s="206"/>
    </row>
    <row r="5" spans="2:28" x14ac:dyDescent="0.25">
      <c r="B5" s="26" t="s">
        <v>12</v>
      </c>
      <c r="C5" s="207"/>
      <c r="D5" s="227"/>
      <c r="E5" s="230"/>
      <c r="F5" s="227"/>
      <c r="G5" s="230"/>
      <c r="H5" s="227"/>
      <c r="I5" s="230"/>
      <c r="J5" s="227"/>
      <c r="K5" s="230"/>
      <c r="L5" s="227"/>
      <c r="M5" s="236"/>
      <c r="N5" s="201"/>
      <c r="P5" s="2" t="s">
        <v>12</v>
      </c>
      <c r="Q5" s="207"/>
      <c r="R5" s="227"/>
      <c r="S5" s="230"/>
      <c r="T5" s="209"/>
      <c r="U5" s="207"/>
      <c r="V5" s="227"/>
      <c r="W5" s="233"/>
      <c r="X5" s="207"/>
      <c r="Y5" s="208"/>
      <c r="Z5" s="208"/>
      <c r="AA5" s="208"/>
      <c r="AB5" s="209"/>
    </row>
    <row r="6" spans="2:28" x14ac:dyDescent="0.25">
      <c r="B6" s="26" t="s">
        <v>13</v>
      </c>
      <c r="C6" s="207"/>
      <c r="D6" s="227"/>
      <c r="E6" s="230"/>
      <c r="F6" s="227"/>
      <c r="G6" s="230"/>
      <c r="H6" s="227"/>
      <c r="I6" s="230"/>
      <c r="J6" s="227"/>
      <c r="K6" s="230"/>
      <c r="L6" s="227"/>
      <c r="M6" s="236"/>
      <c r="N6" s="201"/>
      <c r="P6" s="2" t="s">
        <v>13</v>
      </c>
      <c r="Q6" s="207"/>
      <c r="R6" s="227"/>
      <c r="S6" s="230"/>
      <c r="T6" s="209"/>
      <c r="U6" s="207"/>
      <c r="V6" s="227"/>
      <c r="W6" s="233"/>
      <c r="X6" s="207"/>
      <c r="Y6" s="208"/>
      <c r="Z6" s="208"/>
      <c r="AA6" s="208"/>
      <c r="AB6" s="209"/>
    </row>
    <row r="7" spans="2:28" x14ac:dyDescent="0.25">
      <c r="B7" s="26" t="s">
        <v>14</v>
      </c>
      <c r="C7" s="241"/>
      <c r="D7" s="242"/>
      <c r="E7" s="244"/>
      <c r="F7" s="242"/>
      <c r="G7" s="244"/>
      <c r="H7" s="242"/>
      <c r="I7" s="244"/>
      <c r="J7" s="242"/>
      <c r="K7" s="244"/>
      <c r="L7" s="242"/>
      <c r="M7" s="237"/>
      <c r="N7" s="239"/>
      <c r="P7" s="2" t="s">
        <v>14</v>
      </c>
      <c r="Q7" s="241"/>
      <c r="R7" s="242"/>
      <c r="S7" s="244"/>
      <c r="T7" s="245"/>
      <c r="U7" s="241"/>
      <c r="V7" s="242"/>
      <c r="W7" s="234"/>
      <c r="X7" s="207"/>
      <c r="Y7" s="208"/>
      <c r="Z7" s="208"/>
      <c r="AA7" s="208"/>
      <c r="AB7" s="209"/>
    </row>
    <row r="8" spans="2:28" x14ac:dyDescent="0.25">
      <c r="B8" s="26" t="s">
        <v>15</v>
      </c>
      <c r="C8" s="225" t="s">
        <v>27</v>
      </c>
      <c r="D8" s="226"/>
      <c r="E8" s="229" t="s">
        <v>28</v>
      </c>
      <c r="F8" s="226"/>
      <c r="G8" s="229" t="s">
        <v>29</v>
      </c>
      <c r="H8" s="226"/>
      <c r="I8" s="229" t="s">
        <v>30</v>
      </c>
      <c r="J8" s="226"/>
      <c r="K8" s="229" t="s">
        <v>31</v>
      </c>
      <c r="L8" s="226"/>
      <c r="M8" s="15"/>
      <c r="N8" s="28"/>
      <c r="P8" s="2" t="s">
        <v>15</v>
      </c>
      <c r="Q8" s="222" t="s">
        <v>20</v>
      </c>
      <c r="R8" s="229"/>
      <c r="S8" s="226"/>
      <c r="T8" s="200" t="s">
        <v>21</v>
      </c>
      <c r="U8" s="225" t="s">
        <v>33</v>
      </c>
      <c r="V8" s="226"/>
      <c r="W8" s="200" t="s">
        <v>21</v>
      </c>
      <c r="X8" s="207"/>
      <c r="Y8" s="208"/>
      <c r="Z8" s="208"/>
      <c r="AA8" s="208"/>
      <c r="AB8" s="209"/>
    </row>
    <row r="9" spans="2:28" x14ac:dyDescent="0.25">
      <c r="B9" s="26" t="s">
        <v>16</v>
      </c>
      <c r="C9" s="207"/>
      <c r="D9" s="227"/>
      <c r="E9" s="230"/>
      <c r="F9" s="227"/>
      <c r="G9" s="230"/>
      <c r="H9" s="227"/>
      <c r="I9" s="230"/>
      <c r="J9" s="227"/>
      <c r="K9" s="230"/>
      <c r="L9" s="227"/>
      <c r="M9" s="15"/>
      <c r="N9" s="28"/>
      <c r="P9" s="2" t="s">
        <v>16</v>
      </c>
      <c r="Q9" s="223"/>
      <c r="R9" s="230"/>
      <c r="S9" s="227"/>
      <c r="T9" s="201"/>
      <c r="U9" s="207"/>
      <c r="V9" s="227"/>
      <c r="W9" s="201"/>
      <c r="X9" s="207"/>
      <c r="Y9" s="208"/>
      <c r="Z9" s="208"/>
      <c r="AA9" s="208"/>
      <c r="AB9" s="209"/>
    </row>
    <row r="10" spans="2:28" x14ac:dyDescent="0.25">
      <c r="B10" s="26" t="s">
        <v>17</v>
      </c>
      <c r="C10" s="207"/>
      <c r="D10" s="227"/>
      <c r="E10" s="230"/>
      <c r="F10" s="227"/>
      <c r="G10" s="230"/>
      <c r="H10" s="227"/>
      <c r="I10" s="230"/>
      <c r="J10" s="227"/>
      <c r="K10" s="230"/>
      <c r="L10" s="227"/>
      <c r="M10" s="15"/>
      <c r="N10" s="28"/>
      <c r="P10" s="2" t="s">
        <v>17</v>
      </c>
      <c r="Q10" s="223"/>
      <c r="R10" s="230"/>
      <c r="S10" s="227"/>
      <c r="T10" s="201"/>
      <c r="U10" s="207"/>
      <c r="V10" s="227"/>
      <c r="W10" s="201"/>
      <c r="X10" s="207"/>
      <c r="Y10" s="208"/>
      <c r="Z10" s="208"/>
      <c r="AA10" s="208"/>
      <c r="AB10" s="209"/>
    </row>
    <row r="11" spans="2:28" ht="15.75" thickBot="1" x14ac:dyDescent="0.3">
      <c r="B11" s="26" t="s">
        <v>18</v>
      </c>
      <c r="C11" s="210"/>
      <c r="D11" s="228"/>
      <c r="E11" s="231"/>
      <c r="F11" s="228"/>
      <c r="G11" s="231"/>
      <c r="H11" s="228"/>
      <c r="I11" s="231"/>
      <c r="J11" s="228"/>
      <c r="K11" s="231"/>
      <c r="L11" s="228"/>
      <c r="M11" s="29"/>
      <c r="N11" s="30"/>
      <c r="P11" s="2" t="s">
        <v>18</v>
      </c>
      <c r="Q11" s="224"/>
      <c r="R11" s="231"/>
      <c r="S11" s="228"/>
      <c r="T11" s="202"/>
      <c r="U11" s="210"/>
      <c r="V11" s="228"/>
      <c r="W11" s="202"/>
      <c r="X11" s="210"/>
      <c r="Y11" s="211"/>
      <c r="Z11" s="211"/>
      <c r="AA11" s="211"/>
      <c r="AB11" s="212"/>
    </row>
    <row r="13" spans="2:28" x14ac:dyDescent="0.25">
      <c r="B13" s="25" t="s">
        <v>10</v>
      </c>
    </row>
    <row r="14" spans="2:28" x14ac:dyDescent="0.25">
      <c r="C14" s="2">
        <v>1</v>
      </c>
      <c r="D14" s="2">
        <v>2</v>
      </c>
      <c r="E14" s="2">
        <v>3</v>
      </c>
      <c r="F14" s="2">
        <v>4</v>
      </c>
      <c r="G14" s="2">
        <v>5</v>
      </c>
      <c r="H14" s="2">
        <v>6</v>
      </c>
      <c r="I14" s="2">
        <v>7</v>
      </c>
      <c r="J14" s="2">
        <v>8</v>
      </c>
      <c r="K14" s="2">
        <v>9</v>
      </c>
      <c r="L14" s="2">
        <v>10</v>
      </c>
      <c r="M14" s="2">
        <v>11</v>
      </c>
      <c r="N14" s="2">
        <v>12</v>
      </c>
      <c r="Q14" s="49">
        <v>1</v>
      </c>
      <c r="R14" s="49">
        <v>2</v>
      </c>
      <c r="S14" s="49">
        <v>3</v>
      </c>
      <c r="T14" s="49">
        <v>4</v>
      </c>
      <c r="U14" s="49">
        <v>5</v>
      </c>
      <c r="V14" s="49">
        <v>6</v>
      </c>
      <c r="W14" s="49">
        <v>7</v>
      </c>
      <c r="X14" s="49">
        <v>8</v>
      </c>
      <c r="Y14" s="49">
        <v>9</v>
      </c>
      <c r="Z14" s="49">
        <v>10</v>
      </c>
      <c r="AA14" s="49">
        <v>11</v>
      </c>
      <c r="AB14" s="49">
        <v>12</v>
      </c>
    </row>
    <row r="15" spans="2:28" x14ac:dyDescent="0.25">
      <c r="B15" s="26" t="s">
        <v>11</v>
      </c>
      <c r="C15" s="12">
        <f>'4%_0min'!B14</f>
        <v>1410</v>
      </c>
      <c r="D15" s="13">
        <f>'4%_0min'!C14</f>
        <v>1382</v>
      </c>
      <c r="E15" s="12">
        <f>'4%_0min'!D14</f>
        <v>1000</v>
      </c>
      <c r="F15" s="21">
        <f>'4%_0min'!E14</f>
        <v>792</v>
      </c>
      <c r="G15" s="13">
        <f>'4%_0min'!F14</f>
        <v>1004</v>
      </c>
      <c r="H15" s="13">
        <f>'4%_0min'!G14</f>
        <v>806</v>
      </c>
      <c r="I15" s="12">
        <f>'4%_0min'!H14</f>
        <v>49985</v>
      </c>
      <c r="J15" s="21">
        <f>'4%_0min'!I14</f>
        <v>49985</v>
      </c>
      <c r="K15" s="13">
        <f>'4%_0min'!J14</f>
        <v>49985</v>
      </c>
      <c r="L15" s="13">
        <f>'4%_0min'!K14</f>
        <v>49985</v>
      </c>
      <c r="M15" s="31">
        <f>'4%_0min'!L14</f>
        <v>608</v>
      </c>
      <c r="N15" s="21">
        <f>'4%_0min'!M14</f>
        <v>441</v>
      </c>
      <c r="P15" s="26" t="s">
        <v>11</v>
      </c>
      <c r="Q15" s="12">
        <f>'4%_0min'!B36</f>
        <v>732</v>
      </c>
      <c r="R15" s="13">
        <f>'4%_0min'!C36</f>
        <v>805</v>
      </c>
      <c r="S15" s="12">
        <f>'4%_0min'!D36</f>
        <v>937</v>
      </c>
      <c r="T15" s="21">
        <f>'4%_0min'!E36</f>
        <v>746</v>
      </c>
      <c r="U15" s="13">
        <f>'4%_0min'!F36</f>
        <v>571</v>
      </c>
      <c r="V15" s="13">
        <f>'4%_0min'!G36</f>
        <v>466</v>
      </c>
      <c r="W15" s="12">
        <f>'4%_0min'!H36</f>
        <v>444</v>
      </c>
      <c r="X15" s="213"/>
      <c r="Y15" s="214"/>
      <c r="Z15" s="214"/>
      <c r="AA15" s="214"/>
      <c r="AB15" s="215"/>
    </row>
    <row r="16" spans="2:28" x14ac:dyDescent="0.25">
      <c r="B16" s="26" t="s">
        <v>12</v>
      </c>
      <c r="C16" s="14">
        <f>'4%_0min'!B15</f>
        <v>891</v>
      </c>
      <c r="D16" s="15">
        <f>'4%_0min'!C15</f>
        <v>970</v>
      </c>
      <c r="E16" s="14">
        <f>'4%_0min'!D15</f>
        <v>869</v>
      </c>
      <c r="F16" s="22">
        <f>'4%_0min'!E15</f>
        <v>997</v>
      </c>
      <c r="G16" s="15">
        <f>'4%_0min'!F15</f>
        <v>734</v>
      </c>
      <c r="H16" s="15">
        <f>'4%_0min'!G15</f>
        <v>692</v>
      </c>
      <c r="I16" s="14">
        <f>'4%_0min'!H15</f>
        <v>15355</v>
      </c>
      <c r="J16" s="22">
        <f>'4%_0min'!I15</f>
        <v>14864</v>
      </c>
      <c r="K16" s="15">
        <f>'4%_0min'!J15</f>
        <v>32288</v>
      </c>
      <c r="L16" s="15">
        <f>'4%_0min'!K15</f>
        <v>32467</v>
      </c>
      <c r="M16" s="32">
        <f>'4%_0min'!L15</f>
        <v>908</v>
      </c>
      <c r="N16" s="22">
        <f>'4%_0min'!M15</f>
        <v>304</v>
      </c>
      <c r="P16" s="26" t="s">
        <v>12</v>
      </c>
      <c r="Q16" s="14">
        <f>'4%_0min'!B37</f>
        <v>638</v>
      </c>
      <c r="R16" s="15">
        <f>'4%_0min'!C37</f>
        <v>669</v>
      </c>
      <c r="S16" s="14">
        <f>'4%_0min'!D37</f>
        <v>789</v>
      </c>
      <c r="T16" s="22">
        <f>'4%_0min'!E37</f>
        <v>911</v>
      </c>
      <c r="U16" s="15">
        <f>'4%_0min'!F37</f>
        <v>564</v>
      </c>
      <c r="V16" s="15">
        <f>'4%_0min'!G37</f>
        <v>559</v>
      </c>
      <c r="W16" s="14">
        <f>'4%_0min'!H37</f>
        <v>534</v>
      </c>
      <c r="X16" s="216"/>
      <c r="Y16" s="217"/>
      <c r="Z16" s="217"/>
      <c r="AA16" s="217"/>
      <c r="AB16" s="218"/>
    </row>
    <row r="17" spans="2:28" x14ac:dyDescent="0.25">
      <c r="B17" s="26" t="s">
        <v>13</v>
      </c>
      <c r="C17" s="14">
        <f>'4%_0min'!B16</f>
        <v>648</v>
      </c>
      <c r="D17" s="15">
        <f>'4%_0min'!C16</f>
        <v>731</v>
      </c>
      <c r="E17" s="14">
        <f>'4%_0min'!D16</f>
        <v>602</v>
      </c>
      <c r="F17" s="22">
        <f>'4%_0min'!E16</f>
        <v>631</v>
      </c>
      <c r="G17" s="15">
        <f>'4%_0min'!F16</f>
        <v>570</v>
      </c>
      <c r="H17" s="15">
        <f>'4%_0min'!G16</f>
        <v>559</v>
      </c>
      <c r="I17" s="14">
        <f>'4%_0min'!H16</f>
        <v>932</v>
      </c>
      <c r="J17" s="22">
        <f>'4%_0min'!I16</f>
        <v>975</v>
      </c>
      <c r="K17" s="15">
        <f>'4%_0min'!J16</f>
        <v>1804</v>
      </c>
      <c r="L17" s="15">
        <f>'4%_0min'!K16</f>
        <v>1783</v>
      </c>
      <c r="M17" s="32">
        <f>'4%_0min'!L16</f>
        <v>502</v>
      </c>
      <c r="N17" s="22">
        <f>'4%_0min'!M16</f>
        <v>401</v>
      </c>
      <c r="P17" s="26" t="s">
        <v>13</v>
      </c>
      <c r="Q17" s="14">
        <f>'4%_0min'!B38</f>
        <v>424</v>
      </c>
      <c r="R17" s="15">
        <f>'4%_0min'!C38</f>
        <v>616</v>
      </c>
      <c r="S17" s="14">
        <f>'4%_0min'!D38</f>
        <v>563</v>
      </c>
      <c r="T17" s="22">
        <f>'4%_0min'!E38</f>
        <v>624</v>
      </c>
      <c r="U17" s="15">
        <f>'4%_0min'!F38</f>
        <v>472</v>
      </c>
      <c r="V17" s="15">
        <f>'4%_0min'!G38</f>
        <v>916</v>
      </c>
      <c r="W17" s="14">
        <f>'4%_0min'!H38</f>
        <v>504</v>
      </c>
      <c r="X17" s="216"/>
      <c r="Y17" s="217"/>
      <c r="Z17" s="217"/>
      <c r="AA17" s="217"/>
      <c r="AB17" s="218"/>
    </row>
    <row r="18" spans="2:28" x14ac:dyDescent="0.25">
      <c r="B18" s="26" t="s">
        <v>14</v>
      </c>
      <c r="C18" s="16">
        <f>'4%_0min'!B17</f>
        <v>528</v>
      </c>
      <c r="D18" s="17">
        <f>'4%_0min'!C17</f>
        <v>603</v>
      </c>
      <c r="E18" s="16">
        <f>'4%_0min'!D17</f>
        <v>604</v>
      </c>
      <c r="F18" s="23">
        <f>'4%_0min'!E17</f>
        <v>592</v>
      </c>
      <c r="G18" s="17">
        <f>'4%_0min'!F17</f>
        <v>491</v>
      </c>
      <c r="H18" s="17">
        <f>'4%_0min'!G17</f>
        <v>1706</v>
      </c>
      <c r="I18" s="16">
        <f>'4%_0min'!H17</f>
        <v>1561</v>
      </c>
      <c r="J18" s="23">
        <f>'4%_0min'!I17</f>
        <v>1420</v>
      </c>
      <c r="K18" s="17">
        <f>'4%_0min'!J17</f>
        <v>1256</v>
      </c>
      <c r="L18" s="17">
        <f>'4%_0min'!K17</f>
        <v>1491</v>
      </c>
      <c r="M18" s="33">
        <f>'4%_0min'!L17</f>
        <v>460</v>
      </c>
      <c r="N18" s="23">
        <f>'4%_0min'!M17</f>
        <v>510</v>
      </c>
      <c r="P18" s="26" t="s">
        <v>14</v>
      </c>
      <c r="Q18" s="16">
        <f>'4%_0min'!B39</f>
        <v>536</v>
      </c>
      <c r="R18" s="15">
        <f>'4%_0min'!C39</f>
        <v>545</v>
      </c>
      <c r="S18" s="14">
        <f>'4%_0min'!D39</f>
        <v>609</v>
      </c>
      <c r="T18" s="23">
        <f>'4%_0min'!E39</f>
        <v>585</v>
      </c>
      <c r="U18" s="17">
        <f>'4%_0min'!F39</f>
        <v>511</v>
      </c>
      <c r="V18" s="17">
        <f>'4%_0min'!G39</f>
        <v>1275</v>
      </c>
      <c r="W18" s="16">
        <f>'4%_0min'!H39</f>
        <v>1394</v>
      </c>
      <c r="X18" s="216"/>
      <c r="Y18" s="217"/>
      <c r="Z18" s="217"/>
      <c r="AA18" s="217"/>
      <c r="AB18" s="218"/>
    </row>
    <row r="19" spans="2:28" x14ac:dyDescent="0.25">
      <c r="B19" s="26" t="s">
        <v>15</v>
      </c>
      <c r="C19" s="14">
        <f>'4%_0min'!B18</f>
        <v>49985</v>
      </c>
      <c r="D19" s="15">
        <f>'4%_0min'!C18</f>
        <v>49985</v>
      </c>
      <c r="E19" s="14">
        <f>'4%_0min'!D18</f>
        <v>49985</v>
      </c>
      <c r="F19" s="22">
        <f>'4%_0min'!E18</f>
        <v>49985</v>
      </c>
      <c r="G19" s="15">
        <f>'4%_0min'!F18</f>
        <v>49985</v>
      </c>
      <c r="H19" s="15">
        <f>'4%_0min'!G18</f>
        <v>49985</v>
      </c>
      <c r="I19" s="14">
        <f>'4%_0min'!H18</f>
        <v>1222</v>
      </c>
      <c r="J19" s="22">
        <f>'4%_0min'!I18</f>
        <v>3689</v>
      </c>
      <c r="K19" s="15">
        <f>'4%_0min'!J18</f>
        <v>2294</v>
      </c>
      <c r="L19" s="15">
        <f>'4%_0min'!K18</f>
        <v>2290</v>
      </c>
      <c r="M19" s="15"/>
      <c r="N19" s="22"/>
      <c r="P19" s="26" t="s">
        <v>15</v>
      </c>
      <c r="Q19" s="14">
        <f>'4%_0min'!B40</f>
        <v>373</v>
      </c>
      <c r="R19" s="12"/>
      <c r="S19" s="21"/>
      <c r="T19" s="22">
        <f>'4%_0min'!E40</f>
        <v>869</v>
      </c>
      <c r="U19" s="15">
        <f>'4%_0min'!F40</f>
        <v>855</v>
      </c>
      <c r="V19" s="15">
        <f>'4%_0min'!G40</f>
        <v>868</v>
      </c>
      <c r="W19" s="14">
        <f>'4%_0min'!H40</f>
        <v>607</v>
      </c>
      <c r="X19" s="216"/>
      <c r="Y19" s="217"/>
      <c r="Z19" s="217"/>
      <c r="AA19" s="217"/>
      <c r="AB19" s="218"/>
    </row>
    <row r="20" spans="2:28" x14ac:dyDescent="0.25">
      <c r="B20" s="26" t="s">
        <v>16</v>
      </c>
      <c r="C20" s="14">
        <f>'4%_0min'!B19</f>
        <v>24098</v>
      </c>
      <c r="D20" s="15">
        <f>'4%_0min'!C19</f>
        <v>25013</v>
      </c>
      <c r="E20" s="14">
        <f>'4%_0min'!D19</f>
        <v>49985</v>
      </c>
      <c r="F20" s="22">
        <f>'4%_0min'!E19</f>
        <v>49985</v>
      </c>
      <c r="G20" s="15">
        <f>'4%_0min'!F19</f>
        <v>49981</v>
      </c>
      <c r="H20" s="15">
        <f>'4%_0min'!G19</f>
        <v>49985</v>
      </c>
      <c r="I20" s="14">
        <f>'4%_0min'!H19</f>
        <v>842</v>
      </c>
      <c r="J20" s="22">
        <f>'4%_0min'!I19</f>
        <v>805</v>
      </c>
      <c r="K20" s="15">
        <f>'4%_0min'!J19</f>
        <v>875</v>
      </c>
      <c r="L20" s="15">
        <f>'4%_0min'!K19</f>
        <v>1217</v>
      </c>
      <c r="M20" s="15"/>
      <c r="N20" s="22"/>
      <c r="P20" s="26" t="s">
        <v>16</v>
      </c>
      <c r="Q20" s="14">
        <f>'4%_0min'!B41</f>
        <v>432</v>
      </c>
      <c r="R20" s="14"/>
      <c r="S20" s="22"/>
      <c r="T20" s="22">
        <f>'4%_0min'!E41</f>
        <v>603</v>
      </c>
      <c r="U20" s="15">
        <f>'4%_0min'!F41</f>
        <v>512</v>
      </c>
      <c r="V20" s="15">
        <f>'4%_0min'!G41</f>
        <v>579</v>
      </c>
      <c r="W20" s="14">
        <f>'4%_0min'!H41</f>
        <v>737</v>
      </c>
      <c r="X20" s="216"/>
      <c r="Y20" s="217"/>
      <c r="Z20" s="217"/>
      <c r="AA20" s="217"/>
      <c r="AB20" s="218"/>
    </row>
    <row r="21" spans="2:28" x14ac:dyDescent="0.25">
      <c r="B21" s="26" t="s">
        <v>17</v>
      </c>
      <c r="C21" s="14">
        <f>'4%_0min'!B20</f>
        <v>2492</v>
      </c>
      <c r="D21" s="15">
        <f>'4%_0min'!C20</f>
        <v>2813</v>
      </c>
      <c r="E21" s="14">
        <f>'4%_0min'!D20</f>
        <v>44561</v>
      </c>
      <c r="F21" s="22">
        <f>'4%_0min'!E20</f>
        <v>44786</v>
      </c>
      <c r="G21" s="15">
        <f>'4%_0min'!F20</f>
        <v>43446</v>
      </c>
      <c r="H21" s="15">
        <f>'4%_0min'!G20</f>
        <v>42899</v>
      </c>
      <c r="I21" s="14">
        <f>'4%_0min'!H20</f>
        <v>1432</v>
      </c>
      <c r="J21" s="22">
        <f>'4%_0min'!I20</f>
        <v>1109</v>
      </c>
      <c r="K21" s="15">
        <f>'4%_0min'!J20</f>
        <v>685</v>
      </c>
      <c r="L21" s="15">
        <f>'4%_0min'!K20</f>
        <v>956</v>
      </c>
      <c r="M21" s="15"/>
      <c r="N21" s="22"/>
      <c r="P21" s="26" t="s">
        <v>17</v>
      </c>
      <c r="Q21" s="14">
        <f>'4%_0min'!B42</f>
        <v>554</v>
      </c>
      <c r="R21" s="14"/>
      <c r="S21" s="22"/>
      <c r="T21" s="22">
        <f>'4%_0min'!E42</f>
        <v>604</v>
      </c>
      <c r="U21" s="15">
        <f>'4%_0min'!F42</f>
        <v>1454</v>
      </c>
      <c r="V21" s="15">
        <f>'4%_0min'!G42</f>
        <v>2543</v>
      </c>
      <c r="W21" s="14">
        <f>'4%_0min'!H42</f>
        <v>1321</v>
      </c>
      <c r="X21" s="216"/>
      <c r="Y21" s="217"/>
      <c r="Z21" s="217"/>
      <c r="AA21" s="217"/>
      <c r="AB21" s="218"/>
    </row>
    <row r="22" spans="2:28" x14ac:dyDescent="0.25">
      <c r="B22" s="26" t="s">
        <v>18</v>
      </c>
      <c r="C22" s="16">
        <f>'4%_0min'!B21</f>
        <v>920</v>
      </c>
      <c r="D22" s="17">
        <f>'4%_0min'!C21</f>
        <v>1456</v>
      </c>
      <c r="E22" s="16">
        <f>'4%_0min'!D21</f>
        <v>11969</v>
      </c>
      <c r="F22" s="23">
        <f>'4%_0min'!E21</f>
        <v>9178</v>
      </c>
      <c r="G22" s="17">
        <f>'4%_0min'!F21</f>
        <v>8662</v>
      </c>
      <c r="H22" s="17">
        <f>'4%_0min'!G21</f>
        <v>8221</v>
      </c>
      <c r="I22" s="16">
        <f>'4%_0min'!H21</f>
        <v>499</v>
      </c>
      <c r="J22" s="23">
        <f>'4%_0min'!I21</f>
        <v>472</v>
      </c>
      <c r="K22" s="17">
        <f>'4%_0min'!J21</f>
        <v>1003</v>
      </c>
      <c r="L22" s="17">
        <f>'4%_0min'!K21</f>
        <v>513</v>
      </c>
      <c r="M22" s="17"/>
      <c r="N22" s="23"/>
      <c r="P22" s="26" t="s">
        <v>18</v>
      </c>
      <c r="Q22" s="16">
        <f>'4%_0min'!B43</f>
        <v>347</v>
      </c>
      <c r="R22" s="16"/>
      <c r="S22" s="23"/>
      <c r="T22" s="23">
        <f>'4%_0min'!E43</f>
        <v>381</v>
      </c>
      <c r="U22" s="17">
        <f>'4%_0min'!F43</f>
        <v>421</v>
      </c>
      <c r="V22" s="17">
        <f>'4%_0min'!G43</f>
        <v>568</v>
      </c>
      <c r="W22" s="16">
        <f>'4%_0min'!H43</f>
        <v>476</v>
      </c>
      <c r="X22" s="219"/>
      <c r="Y22" s="220"/>
      <c r="Z22" s="220"/>
      <c r="AA22" s="220"/>
      <c r="AB22" s="221"/>
    </row>
    <row r="23" spans="2:28" x14ac:dyDescent="0.25">
      <c r="B23" s="34"/>
    </row>
    <row r="25" spans="2:28" x14ac:dyDescent="0.25">
      <c r="B25" s="61" t="s">
        <v>36</v>
      </c>
      <c r="C25" s="42" t="s">
        <v>37</v>
      </c>
      <c r="D25" s="42" t="s">
        <v>38</v>
      </c>
      <c r="E25" s="42" t="s">
        <v>39</v>
      </c>
      <c r="F25" s="42" t="s">
        <v>40</v>
      </c>
      <c r="G25" s="24" t="s">
        <v>41</v>
      </c>
      <c r="P25" s="61" t="s">
        <v>36</v>
      </c>
      <c r="Q25" s="42" t="s">
        <v>37</v>
      </c>
      <c r="R25" s="42" t="s">
        <v>38</v>
      </c>
      <c r="S25" s="42" t="s">
        <v>39</v>
      </c>
      <c r="T25" s="42" t="s">
        <v>40</v>
      </c>
      <c r="U25" s="24" t="s">
        <v>41</v>
      </c>
    </row>
    <row r="26" spans="2:28" x14ac:dyDescent="0.25">
      <c r="B26" s="59" t="str">
        <f>M4</f>
        <v>VC  (4%DMSO)</v>
      </c>
      <c r="C26" s="15">
        <f>M15</f>
        <v>608</v>
      </c>
      <c r="D26" s="15">
        <f>M16</f>
        <v>908</v>
      </c>
      <c r="E26" s="15">
        <f>M17</f>
        <v>502</v>
      </c>
      <c r="F26" s="15">
        <f>M18</f>
        <v>460</v>
      </c>
      <c r="G26" s="62">
        <f>AVERAGE(C26:F26)</f>
        <v>619.5</v>
      </c>
      <c r="P26" s="59" t="str">
        <f>Q8</f>
        <v>VC  (4%DMSO)</v>
      </c>
      <c r="Q26" s="15">
        <f>Q19</f>
        <v>373</v>
      </c>
      <c r="R26" s="15">
        <f>Q20</f>
        <v>432</v>
      </c>
      <c r="S26" s="15">
        <f>Q21</f>
        <v>554</v>
      </c>
      <c r="T26" s="15">
        <f>Q22</f>
        <v>347</v>
      </c>
      <c r="U26" s="62">
        <f>AVERAGE(Q26:T26)</f>
        <v>426.5</v>
      </c>
    </row>
    <row r="27" spans="2:28" x14ac:dyDescent="0.25">
      <c r="B27" s="60" t="str">
        <f>N4</f>
        <v>Buffer</v>
      </c>
      <c r="C27" s="17">
        <f>N15</f>
        <v>441</v>
      </c>
      <c r="D27" s="17">
        <f>N16</f>
        <v>304</v>
      </c>
      <c r="E27" s="17">
        <f>N17</f>
        <v>401</v>
      </c>
      <c r="F27" s="17">
        <f>N18</f>
        <v>510</v>
      </c>
      <c r="G27" s="63">
        <f>AVERAGE(C27:F27)</f>
        <v>414</v>
      </c>
      <c r="P27" s="60" t="str">
        <f>T8</f>
        <v>Buffer</v>
      </c>
      <c r="Q27" s="17">
        <f>T19</f>
        <v>869</v>
      </c>
      <c r="R27" s="17">
        <f>T20</f>
        <v>603</v>
      </c>
      <c r="S27" s="17">
        <f>T21</f>
        <v>604</v>
      </c>
      <c r="T27" s="17">
        <f>T22</f>
        <v>381</v>
      </c>
      <c r="U27" s="63">
        <f>AVERAGE(Q27:T27)</f>
        <v>614.25</v>
      </c>
    </row>
    <row r="29" spans="2:28" x14ac:dyDescent="0.25">
      <c r="I29" s="15"/>
      <c r="J29" s="15"/>
      <c r="K29" s="15"/>
      <c r="L29" s="15"/>
      <c r="M29" s="15"/>
      <c r="N29" s="15"/>
      <c r="O29" s="15"/>
    </row>
    <row r="30" spans="2:28" x14ac:dyDescent="0.25">
      <c r="B30" s="44" t="s">
        <v>42</v>
      </c>
      <c r="C30" s="45" t="s">
        <v>43</v>
      </c>
      <c r="D30" s="45" t="s">
        <v>37</v>
      </c>
      <c r="E30" s="45" t="s">
        <v>38</v>
      </c>
      <c r="F30" s="46" t="s">
        <v>41</v>
      </c>
      <c r="G30" s="66" t="s">
        <v>47</v>
      </c>
      <c r="I30" s="64"/>
      <c r="J30" s="64"/>
      <c r="K30" s="64"/>
      <c r="L30" s="64"/>
      <c r="M30" s="64"/>
      <c r="N30" s="64"/>
      <c r="O30" s="15"/>
      <c r="P30" s="66" t="s">
        <v>42</v>
      </c>
      <c r="Q30" s="67" t="s">
        <v>43</v>
      </c>
      <c r="R30" s="67" t="s">
        <v>37</v>
      </c>
      <c r="S30" s="67" t="s">
        <v>38</v>
      </c>
      <c r="T30" s="68" t="s">
        <v>41</v>
      </c>
      <c r="U30" s="69" t="s">
        <v>47</v>
      </c>
    </row>
    <row r="31" spans="2:28" x14ac:dyDescent="0.25">
      <c r="B31" s="197" t="str">
        <f>C4</f>
        <v>MDV0305</v>
      </c>
      <c r="C31" s="35">
        <v>8.0000000000000004E-4</v>
      </c>
      <c r="D31" s="13">
        <f>C15</f>
        <v>1410</v>
      </c>
      <c r="E31" s="21">
        <f>D15</f>
        <v>1382</v>
      </c>
      <c r="F31" s="38">
        <f>AVERAGE(D31:E31)</f>
        <v>1396</v>
      </c>
      <c r="G31" s="70">
        <f>F31/$G$26</f>
        <v>2.2534301856335754</v>
      </c>
      <c r="I31" s="15"/>
      <c r="J31" s="15"/>
      <c r="K31" s="15"/>
      <c r="L31" s="15"/>
      <c r="M31" s="15"/>
      <c r="N31" s="15"/>
      <c r="O31" s="15"/>
      <c r="P31" s="140" t="str">
        <f>Q4</f>
        <v>MDV8461</v>
      </c>
      <c r="Q31" s="71">
        <v>8.0000000000000004E-4</v>
      </c>
      <c r="R31" s="13">
        <f>Q15</f>
        <v>732</v>
      </c>
      <c r="S31" s="21">
        <f>R15</f>
        <v>805</v>
      </c>
      <c r="T31" s="38">
        <f>AVERAGE(R31:S31)</f>
        <v>768.5</v>
      </c>
      <c r="U31" s="38">
        <f>T31/$U$26</f>
        <v>1.8018757327080892</v>
      </c>
    </row>
    <row r="32" spans="2:28" x14ac:dyDescent="0.25">
      <c r="B32" s="198"/>
      <c r="C32" s="36">
        <f>C31/2</f>
        <v>4.0000000000000002E-4</v>
      </c>
      <c r="D32" s="15">
        <f t="shared" ref="D32:E32" si="0">C16</f>
        <v>891</v>
      </c>
      <c r="E32" s="22">
        <f t="shared" si="0"/>
        <v>970</v>
      </c>
      <c r="F32" s="39">
        <f t="shared" ref="F32:F50" si="1">AVERAGE(D32:E32)</f>
        <v>930.5</v>
      </c>
      <c r="G32" s="62">
        <f t="shared" ref="G32:G50" si="2">F32/$G$26</f>
        <v>1.5020177562550443</v>
      </c>
      <c r="I32" s="15"/>
      <c r="J32" s="15"/>
      <c r="K32" s="15"/>
      <c r="L32" s="15"/>
      <c r="M32" s="15"/>
      <c r="N32" s="15"/>
      <c r="O32" s="15"/>
      <c r="P32" s="141"/>
      <c r="Q32" s="72">
        <f>Q31/2</f>
        <v>4.0000000000000002E-4</v>
      </c>
      <c r="R32" s="15">
        <f t="shared" ref="R32:S32" si="3">Q16</f>
        <v>638</v>
      </c>
      <c r="S32" s="22">
        <f t="shared" si="3"/>
        <v>669</v>
      </c>
      <c r="T32" s="39">
        <f t="shared" ref="T32:T38" si="4">AVERAGE(R32:S32)</f>
        <v>653.5</v>
      </c>
      <c r="U32" s="39">
        <f t="shared" ref="U32:U38" si="5">T32/$U$26</f>
        <v>1.5322391559202813</v>
      </c>
    </row>
    <row r="33" spans="2:21" x14ac:dyDescent="0.25">
      <c r="B33" s="198"/>
      <c r="C33" s="36">
        <f>C32/3.16</f>
        <v>1.2658227848101267E-4</v>
      </c>
      <c r="D33" s="15">
        <f t="shared" ref="D33:E33" si="6">C17</f>
        <v>648</v>
      </c>
      <c r="E33" s="22">
        <f t="shared" si="6"/>
        <v>731</v>
      </c>
      <c r="F33" s="39">
        <f t="shared" si="1"/>
        <v>689.5</v>
      </c>
      <c r="G33" s="62">
        <f t="shared" si="2"/>
        <v>1.1129943502824859</v>
      </c>
      <c r="P33" s="141"/>
      <c r="Q33" s="72">
        <f>Q32/3.16</f>
        <v>1.2658227848101267E-4</v>
      </c>
      <c r="R33" s="15">
        <f t="shared" ref="R33:S33" si="7">Q17</f>
        <v>424</v>
      </c>
      <c r="S33" s="22">
        <f t="shared" si="7"/>
        <v>616</v>
      </c>
      <c r="T33" s="39">
        <f t="shared" si="4"/>
        <v>520</v>
      </c>
      <c r="U33" s="39">
        <f t="shared" si="5"/>
        <v>1.2192262602579131</v>
      </c>
    </row>
    <row r="34" spans="2:21" x14ac:dyDescent="0.25">
      <c r="B34" s="199"/>
      <c r="C34" s="37">
        <f>C33/3.16</f>
        <v>4.00576830636116E-5</v>
      </c>
      <c r="D34" s="17">
        <f t="shared" ref="D34:E34" si="8">C18</f>
        <v>528</v>
      </c>
      <c r="E34" s="23">
        <f t="shared" si="8"/>
        <v>603</v>
      </c>
      <c r="F34" s="40">
        <f t="shared" si="1"/>
        <v>565.5</v>
      </c>
      <c r="G34" s="63">
        <f t="shared" si="2"/>
        <v>0.9128329297820823</v>
      </c>
      <c r="P34" s="142"/>
      <c r="Q34" s="73">
        <f>Q33/3.16</f>
        <v>4.00576830636116E-5</v>
      </c>
      <c r="R34" s="17">
        <f t="shared" ref="R34:S34" si="9">Q18</f>
        <v>536</v>
      </c>
      <c r="S34" s="23">
        <f t="shared" si="9"/>
        <v>545</v>
      </c>
      <c r="T34" s="40">
        <f t="shared" si="4"/>
        <v>540.5</v>
      </c>
      <c r="U34" s="40">
        <f t="shared" si="5"/>
        <v>1.2672919109026963</v>
      </c>
    </row>
    <row r="35" spans="2:21" x14ac:dyDescent="0.25">
      <c r="B35" s="197" t="str">
        <f>E4</f>
        <v>MDV1777</v>
      </c>
      <c r="C35" s="35">
        <v>8.0000000000000004E-4</v>
      </c>
      <c r="D35" s="13">
        <f>E15</f>
        <v>1000</v>
      </c>
      <c r="E35" s="21">
        <f>F15</f>
        <v>792</v>
      </c>
      <c r="F35" s="38">
        <f t="shared" si="1"/>
        <v>896</v>
      </c>
      <c r="G35" s="70">
        <f t="shared" si="2"/>
        <v>1.4463276836158192</v>
      </c>
      <c r="P35" s="140" t="str">
        <f>S4</f>
        <v>MDV8462</v>
      </c>
      <c r="Q35" s="35">
        <v>8.0000000000000004E-4</v>
      </c>
      <c r="R35" s="13">
        <f>S15</f>
        <v>937</v>
      </c>
      <c r="S35" s="13">
        <f>T15</f>
        <v>746</v>
      </c>
      <c r="T35" s="70">
        <f>AVERAGE(R35:S35)</f>
        <v>841.5</v>
      </c>
      <c r="U35" s="38">
        <f t="shared" si="5"/>
        <v>1.9730363423212192</v>
      </c>
    </row>
    <row r="36" spans="2:21" x14ac:dyDescent="0.25">
      <c r="B36" s="198"/>
      <c r="C36" s="36">
        <f>C35/2</f>
        <v>4.0000000000000002E-4</v>
      </c>
      <c r="D36" s="15">
        <f t="shared" ref="D36:E38" si="10">E16</f>
        <v>869</v>
      </c>
      <c r="E36" s="22">
        <f t="shared" si="10"/>
        <v>997</v>
      </c>
      <c r="F36" s="39">
        <f t="shared" si="1"/>
        <v>933</v>
      </c>
      <c r="G36" s="62">
        <f t="shared" si="2"/>
        <v>1.5060532687651331</v>
      </c>
      <c r="P36" s="141"/>
      <c r="Q36" s="36">
        <f>Q35/2</f>
        <v>4.0000000000000002E-4</v>
      </c>
      <c r="R36" s="15">
        <f t="shared" ref="R36:S38" si="11">S16</f>
        <v>789</v>
      </c>
      <c r="S36" s="15">
        <f t="shared" si="11"/>
        <v>911</v>
      </c>
      <c r="T36" s="62">
        <f t="shared" si="4"/>
        <v>850</v>
      </c>
      <c r="U36" s="39">
        <f t="shared" si="5"/>
        <v>1.9929660023446658</v>
      </c>
    </row>
    <row r="37" spans="2:21" x14ac:dyDescent="0.25">
      <c r="B37" s="198"/>
      <c r="C37" s="36">
        <f>C36/3.16</f>
        <v>1.2658227848101267E-4</v>
      </c>
      <c r="D37" s="15">
        <f t="shared" si="10"/>
        <v>602</v>
      </c>
      <c r="E37" s="22">
        <f t="shared" si="10"/>
        <v>631</v>
      </c>
      <c r="F37" s="39">
        <f t="shared" si="1"/>
        <v>616.5</v>
      </c>
      <c r="G37" s="62">
        <f t="shared" si="2"/>
        <v>0.99515738498789341</v>
      </c>
      <c r="P37" s="141"/>
      <c r="Q37" s="36">
        <f>Q36/3.16</f>
        <v>1.2658227848101267E-4</v>
      </c>
      <c r="R37" s="15">
        <f t="shared" si="11"/>
        <v>563</v>
      </c>
      <c r="S37" s="15">
        <f t="shared" si="11"/>
        <v>624</v>
      </c>
      <c r="T37" s="62">
        <f t="shared" si="4"/>
        <v>593.5</v>
      </c>
      <c r="U37" s="39">
        <f t="shared" si="5"/>
        <v>1.391559202813599</v>
      </c>
    </row>
    <row r="38" spans="2:21" x14ac:dyDescent="0.25">
      <c r="B38" s="199"/>
      <c r="C38" s="37">
        <f>C37/3.16</f>
        <v>4.00576830636116E-5</v>
      </c>
      <c r="D38" s="17">
        <f t="shared" si="10"/>
        <v>604</v>
      </c>
      <c r="E38" s="23">
        <f t="shared" si="10"/>
        <v>592</v>
      </c>
      <c r="F38" s="40">
        <f t="shared" si="1"/>
        <v>598</v>
      </c>
      <c r="G38" s="63">
        <f t="shared" si="2"/>
        <v>0.96529459241323645</v>
      </c>
      <c r="P38" s="142"/>
      <c r="Q38" s="37">
        <f>Q37/3.16</f>
        <v>4.00576830636116E-5</v>
      </c>
      <c r="R38" s="17">
        <f t="shared" si="11"/>
        <v>609</v>
      </c>
      <c r="S38" s="17">
        <f t="shared" si="11"/>
        <v>585</v>
      </c>
      <c r="T38" s="63">
        <f t="shared" si="4"/>
        <v>597</v>
      </c>
      <c r="U38" s="40">
        <f t="shared" si="5"/>
        <v>1.3997655334114889</v>
      </c>
    </row>
    <row r="39" spans="2:21" x14ac:dyDescent="0.25">
      <c r="B39" s="197" t="str">
        <f>G4</f>
        <v>MDV1778</v>
      </c>
      <c r="C39" s="35">
        <v>8.0000000000000004E-4</v>
      </c>
      <c r="D39" s="13">
        <f>G15</f>
        <v>1004</v>
      </c>
      <c r="E39" s="21">
        <f t="shared" ref="E39:E42" si="12">H15</f>
        <v>806</v>
      </c>
      <c r="F39" s="38">
        <f t="shared" si="1"/>
        <v>905</v>
      </c>
      <c r="G39" s="70">
        <f t="shared" si="2"/>
        <v>1.4608555286521387</v>
      </c>
    </row>
    <row r="40" spans="2:21" x14ac:dyDescent="0.25">
      <c r="B40" s="198"/>
      <c r="C40" s="36">
        <f>C39/2</f>
        <v>4.0000000000000002E-4</v>
      </c>
      <c r="D40" s="15">
        <f t="shared" ref="D40:D42" si="13">G16</f>
        <v>734</v>
      </c>
      <c r="E40" s="22">
        <f t="shared" si="12"/>
        <v>692</v>
      </c>
      <c r="F40" s="39">
        <f t="shared" si="1"/>
        <v>713</v>
      </c>
      <c r="G40" s="62">
        <f t="shared" si="2"/>
        <v>1.1509281678773204</v>
      </c>
      <c r="J40" s="77"/>
    </row>
    <row r="41" spans="2:21" x14ac:dyDescent="0.25">
      <c r="B41" s="198"/>
      <c r="C41" s="36">
        <f>C40/3.16</f>
        <v>1.2658227848101267E-4</v>
      </c>
      <c r="D41" s="15">
        <f t="shared" si="13"/>
        <v>570</v>
      </c>
      <c r="E41" s="22">
        <f t="shared" si="12"/>
        <v>559</v>
      </c>
      <c r="F41" s="39">
        <f t="shared" si="1"/>
        <v>564.5</v>
      </c>
      <c r="G41" s="62">
        <f t="shared" si="2"/>
        <v>0.91121872477804677</v>
      </c>
    </row>
    <row r="42" spans="2:21" x14ac:dyDescent="0.25">
      <c r="B42" s="199"/>
      <c r="C42" s="37">
        <f>C41/3.16</f>
        <v>4.00576830636116E-5</v>
      </c>
      <c r="D42" s="17">
        <f t="shared" si="13"/>
        <v>491</v>
      </c>
      <c r="E42" s="23">
        <f t="shared" si="12"/>
        <v>1706</v>
      </c>
      <c r="F42" s="40">
        <f t="shared" si="1"/>
        <v>1098.5</v>
      </c>
      <c r="G42" s="63">
        <f t="shared" si="2"/>
        <v>1.7732041969330106</v>
      </c>
    </row>
    <row r="43" spans="2:21" x14ac:dyDescent="0.25">
      <c r="B43" s="197" t="str">
        <f>I4</f>
        <v>MDV2269</v>
      </c>
      <c r="C43" s="35">
        <v>8.0000000000000004E-4</v>
      </c>
      <c r="D43" s="13">
        <f t="shared" ref="D43:E46" si="14">I15</f>
        <v>49985</v>
      </c>
      <c r="E43" s="21">
        <f t="shared" si="14"/>
        <v>49985</v>
      </c>
      <c r="F43" s="38">
        <f t="shared" si="1"/>
        <v>49985</v>
      </c>
      <c r="G43" s="74">
        <f t="shared" si="2"/>
        <v>80.686037126715092</v>
      </c>
    </row>
    <row r="44" spans="2:21" x14ac:dyDescent="0.25">
      <c r="B44" s="198"/>
      <c r="C44" s="36">
        <f>C43/2</f>
        <v>4.0000000000000002E-4</v>
      </c>
      <c r="D44" s="15">
        <f t="shared" si="14"/>
        <v>15355</v>
      </c>
      <c r="E44" s="22">
        <f t="shared" si="14"/>
        <v>14864</v>
      </c>
      <c r="F44" s="39">
        <f t="shared" si="1"/>
        <v>15109.5</v>
      </c>
      <c r="G44" s="75">
        <f t="shared" si="2"/>
        <v>24.389830508474578</v>
      </c>
    </row>
    <row r="45" spans="2:21" x14ac:dyDescent="0.25">
      <c r="B45" s="198"/>
      <c r="C45" s="36">
        <f>C44/3.16</f>
        <v>1.2658227848101267E-4</v>
      </c>
      <c r="D45" s="15">
        <f t="shared" si="14"/>
        <v>932</v>
      </c>
      <c r="E45" s="22">
        <f t="shared" si="14"/>
        <v>975</v>
      </c>
      <c r="F45" s="39">
        <f t="shared" si="1"/>
        <v>953.5</v>
      </c>
      <c r="G45" s="62">
        <f t="shared" si="2"/>
        <v>1.5391444713478613</v>
      </c>
    </row>
    <row r="46" spans="2:21" x14ac:dyDescent="0.25">
      <c r="B46" s="199"/>
      <c r="C46" s="37">
        <f>C45/3.16</f>
        <v>4.00576830636116E-5</v>
      </c>
      <c r="D46" s="17">
        <f t="shared" si="14"/>
        <v>1561</v>
      </c>
      <c r="E46" s="23">
        <f t="shared" si="14"/>
        <v>1420</v>
      </c>
      <c r="F46" s="40">
        <f t="shared" si="1"/>
        <v>1490.5</v>
      </c>
      <c r="G46" s="63">
        <f t="shared" si="2"/>
        <v>2.4059725585149314</v>
      </c>
    </row>
    <row r="47" spans="2:21" x14ac:dyDescent="0.25">
      <c r="B47" s="197" t="str">
        <f>K4</f>
        <v>MDV8452</v>
      </c>
      <c r="C47" s="35">
        <v>8.0000000000000004E-4</v>
      </c>
      <c r="D47" s="13">
        <f t="shared" ref="D47:E50" si="15">K15</f>
        <v>49985</v>
      </c>
      <c r="E47" s="21">
        <f t="shared" si="15"/>
        <v>49985</v>
      </c>
      <c r="F47" s="38">
        <f t="shared" si="1"/>
        <v>49985</v>
      </c>
      <c r="G47" s="75">
        <f t="shared" si="2"/>
        <v>80.686037126715092</v>
      </c>
    </row>
    <row r="48" spans="2:21" x14ac:dyDescent="0.25">
      <c r="B48" s="198"/>
      <c r="C48" s="36">
        <f>C47/2</f>
        <v>4.0000000000000002E-4</v>
      </c>
      <c r="D48" s="15">
        <f t="shared" si="15"/>
        <v>32288</v>
      </c>
      <c r="E48" s="22">
        <f t="shared" si="15"/>
        <v>32467</v>
      </c>
      <c r="F48" s="39">
        <f t="shared" si="1"/>
        <v>32377.5</v>
      </c>
      <c r="G48" s="75">
        <f t="shared" si="2"/>
        <v>52.263922518159809</v>
      </c>
    </row>
    <row r="49" spans="2:7" x14ac:dyDescent="0.25">
      <c r="B49" s="198"/>
      <c r="C49" s="36">
        <f>C48/3.16</f>
        <v>1.2658227848101267E-4</v>
      </c>
      <c r="D49" s="15">
        <f t="shared" si="15"/>
        <v>1804</v>
      </c>
      <c r="E49" s="22">
        <f t="shared" si="15"/>
        <v>1783</v>
      </c>
      <c r="F49" s="39">
        <f t="shared" si="1"/>
        <v>1793.5</v>
      </c>
      <c r="G49" s="62">
        <f t="shared" si="2"/>
        <v>2.8950766747376915</v>
      </c>
    </row>
    <row r="50" spans="2:7" x14ac:dyDescent="0.25">
      <c r="B50" s="199"/>
      <c r="C50" s="37">
        <f>C49/3.16</f>
        <v>4.00576830636116E-5</v>
      </c>
      <c r="D50" s="17">
        <f t="shared" si="15"/>
        <v>1256</v>
      </c>
      <c r="E50" s="23">
        <f t="shared" si="15"/>
        <v>1491</v>
      </c>
      <c r="F50" s="40">
        <f t="shared" si="1"/>
        <v>1373.5</v>
      </c>
      <c r="G50" s="63">
        <f t="shared" si="2"/>
        <v>2.2171105730427763</v>
      </c>
    </row>
    <row r="51" spans="2:7" x14ac:dyDescent="0.25">
      <c r="B51" s="197" t="str">
        <f>C8</f>
        <v>MDV8453</v>
      </c>
      <c r="C51" s="35">
        <v>8.0000000000000004E-4</v>
      </c>
      <c r="D51" s="27">
        <f t="shared" ref="D51:E54" si="16">C19</f>
        <v>49985</v>
      </c>
      <c r="E51" s="27">
        <f t="shared" si="16"/>
        <v>49985</v>
      </c>
      <c r="F51" s="70">
        <f>AVERAGE(D51:E51)</f>
        <v>49985</v>
      </c>
      <c r="G51" s="74">
        <f>F51/$G$26</f>
        <v>80.686037126715092</v>
      </c>
    </row>
    <row r="52" spans="2:7" x14ac:dyDescent="0.25">
      <c r="B52" s="198"/>
      <c r="C52" s="36">
        <f>C51/2</f>
        <v>4.0000000000000002E-4</v>
      </c>
      <c r="D52" s="27">
        <f t="shared" si="16"/>
        <v>24098</v>
      </c>
      <c r="E52" s="27">
        <f t="shared" si="16"/>
        <v>25013</v>
      </c>
      <c r="F52" s="62">
        <f t="shared" ref="F52:F70" si="17">AVERAGE(D52:E52)</f>
        <v>24555.5</v>
      </c>
      <c r="G52" s="75">
        <f t="shared" ref="G52:G70" si="18">F52/$G$26</f>
        <v>39.637610976594026</v>
      </c>
    </row>
    <row r="53" spans="2:7" x14ac:dyDescent="0.25">
      <c r="B53" s="198"/>
      <c r="C53" s="36">
        <f>C52/3.16</f>
        <v>1.2658227848101267E-4</v>
      </c>
      <c r="D53" s="27">
        <f t="shared" si="16"/>
        <v>2492</v>
      </c>
      <c r="E53" s="27">
        <f t="shared" si="16"/>
        <v>2813</v>
      </c>
      <c r="F53" s="62">
        <f t="shared" si="17"/>
        <v>2652.5</v>
      </c>
      <c r="G53" s="62">
        <f t="shared" si="18"/>
        <v>4.281678773204197</v>
      </c>
    </row>
    <row r="54" spans="2:7" x14ac:dyDescent="0.25">
      <c r="B54" s="199"/>
      <c r="C54" s="36">
        <f>C53/3.16</f>
        <v>4.00576830636116E-5</v>
      </c>
      <c r="D54" s="27">
        <f t="shared" si="16"/>
        <v>920</v>
      </c>
      <c r="E54" s="27">
        <f t="shared" si="16"/>
        <v>1456</v>
      </c>
      <c r="F54" s="62">
        <f t="shared" si="17"/>
        <v>1188</v>
      </c>
      <c r="G54" s="63">
        <f t="shared" si="18"/>
        <v>1.9176755447941889</v>
      </c>
    </row>
    <row r="55" spans="2:7" x14ac:dyDescent="0.25">
      <c r="B55" s="197" t="str">
        <f>E8</f>
        <v>MDV8454</v>
      </c>
      <c r="C55" s="35">
        <v>8.0000000000000004E-4</v>
      </c>
      <c r="D55" s="13">
        <f t="shared" ref="D55:E58" si="19">E19</f>
        <v>49985</v>
      </c>
      <c r="E55" s="13">
        <f t="shared" si="19"/>
        <v>49985</v>
      </c>
      <c r="F55" s="70">
        <f t="shared" si="17"/>
        <v>49985</v>
      </c>
      <c r="G55" s="74">
        <f t="shared" si="18"/>
        <v>80.686037126715092</v>
      </c>
    </row>
    <row r="56" spans="2:7" x14ac:dyDescent="0.25">
      <c r="B56" s="198"/>
      <c r="C56" s="36">
        <f>C55/2</f>
        <v>4.0000000000000002E-4</v>
      </c>
      <c r="D56" s="15">
        <f t="shared" si="19"/>
        <v>49985</v>
      </c>
      <c r="E56" s="15">
        <f t="shared" si="19"/>
        <v>49985</v>
      </c>
      <c r="F56" s="62">
        <f t="shared" si="17"/>
        <v>49985</v>
      </c>
      <c r="G56" s="75">
        <f t="shared" si="18"/>
        <v>80.686037126715092</v>
      </c>
    </row>
    <row r="57" spans="2:7" x14ac:dyDescent="0.25">
      <c r="B57" s="198"/>
      <c r="C57" s="36">
        <f>C56/3.16</f>
        <v>1.2658227848101267E-4</v>
      </c>
      <c r="D57" s="15">
        <f t="shared" si="19"/>
        <v>44561</v>
      </c>
      <c r="E57" s="15">
        <f t="shared" si="19"/>
        <v>44786</v>
      </c>
      <c r="F57" s="62">
        <f t="shared" si="17"/>
        <v>44673.5</v>
      </c>
      <c r="G57" s="75">
        <f t="shared" si="18"/>
        <v>72.112187247780469</v>
      </c>
    </row>
    <row r="58" spans="2:7" x14ac:dyDescent="0.25">
      <c r="B58" s="199"/>
      <c r="C58" s="37">
        <f>C57/3.16</f>
        <v>4.00576830636116E-5</v>
      </c>
      <c r="D58" s="17">
        <f t="shared" si="19"/>
        <v>11969</v>
      </c>
      <c r="E58" s="17">
        <f t="shared" si="19"/>
        <v>9178</v>
      </c>
      <c r="F58" s="63">
        <f t="shared" si="17"/>
        <v>10573.5</v>
      </c>
      <c r="G58" s="76">
        <f t="shared" si="18"/>
        <v>17.067796610169491</v>
      </c>
    </row>
    <row r="59" spans="2:7" x14ac:dyDescent="0.25">
      <c r="B59" s="197" t="str">
        <f>G8</f>
        <v>MDV8455</v>
      </c>
      <c r="C59" s="35">
        <v>8.0000000000000004E-4</v>
      </c>
      <c r="D59" s="13">
        <f t="shared" ref="D59:E62" si="20">G19</f>
        <v>49985</v>
      </c>
      <c r="E59" s="13">
        <f t="shared" si="20"/>
        <v>49985</v>
      </c>
      <c r="F59" s="70">
        <f t="shared" si="17"/>
        <v>49985</v>
      </c>
      <c r="G59" s="74">
        <f t="shared" si="18"/>
        <v>80.686037126715092</v>
      </c>
    </row>
    <row r="60" spans="2:7" x14ac:dyDescent="0.25">
      <c r="B60" s="198"/>
      <c r="C60" s="36">
        <f>C59/2</f>
        <v>4.0000000000000002E-4</v>
      </c>
      <c r="D60" s="15">
        <f t="shared" si="20"/>
        <v>49981</v>
      </c>
      <c r="E60" s="15">
        <f t="shared" si="20"/>
        <v>49985</v>
      </c>
      <c r="F60" s="62">
        <f t="shared" si="17"/>
        <v>49983</v>
      </c>
      <c r="G60" s="75">
        <f t="shared" si="18"/>
        <v>80.682808716707015</v>
      </c>
    </row>
    <row r="61" spans="2:7" x14ac:dyDescent="0.25">
      <c r="B61" s="198"/>
      <c r="C61" s="36">
        <f>C60/3.16</f>
        <v>1.2658227848101267E-4</v>
      </c>
      <c r="D61" s="15">
        <f t="shared" si="20"/>
        <v>43446</v>
      </c>
      <c r="E61" s="15">
        <f t="shared" si="20"/>
        <v>42899</v>
      </c>
      <c r="F61" s="62">
        <f t="shared" si="17"/>
        <v>43172.5</v>
      </c>
      <c r="G61" s="75">
        <f t="shared" si="18"/>
        <v>69.68926553672317</v>
      </c>
    </row>
    <row r="62" spans="2:7" x14ac:dyDescent="0.25">
      <c r="B62" s="199"/>
      <c r="C62" s="37">
        <f>C61/3.16</f>
        <v>4.00576830636116E-5</v>
      </c>
      <c r="D62" s="17">
        <f t="shared" si="20"/>
        <v>8662</v>
      </c>
      <c r="E62" s="17">
        <f t="shared" si="20"/>
        <v>8221</v>
      </c>
      <c r="F62" s="63">
        <f t="shared" si="17"/>
        <v>8441.5</v>
      </c>
      <c r="G62" s="76">
        <f t="shared" si="18"/>
        <v>13.626311541565778</v>
      </c>
    </row>
    <row r="63" spans="2:7" x14ac:dyDescent="0.25">
      <c r="B63" s="197" t="str">
        <f>I8</f>
        <v>MDV8456</v>
      </c>
      <c r="C63" s="35">
        <v>8.0000000000000004E-4</v>
      </c>
      <c r="D63" s="13">
        <f t="shared" ref="D63:E66" si="21">I19</f>
        <v>1222</v>
      </c>
      <c r="E63" s="13">
        <f t="shared" si="21"/>
        <v>3689</v>
      </c>
      <c r="F63" s="70">
        <f t="shared" si="17"/>
        <v>2455.5</v>
      </c>
      <c r="G63" s="70">
        <f t="shared" si="18"/>
        <v>3.9636803874092008</v>
      </c>
    </row>
    <row r="64" spans="2:7" x14ac:dyDescent="0.25">
      <c r="B64" s="198"/>
      <c r="C64" s="36">
        <f>C63/2</f>
        <v>4.0000000000000002E-4</v>
      </c>
      <c r="D64" s="15">
        <f t="shared" si="21"/>
        <v>842</v>
      </c>
      <c r="E64" s="15">
        <f t="shared" si="21"/>
        <v>805</v>
      </c>
      <c r="F64" s="62">
        <f t="shared" si="17"/>
        <v>823.5</v>
      </c>
      <c r="G64" s="62">
        <f t="shared" si="18"/>
        <v>1.3292978208232447</v>
      </c>
    </row>
    <row r="65" spans="2:7" x14ac:dyDescent="0.25">
      <c r="B65" s="198"/>
      <c r="C65" s="36">
        <f>C64/3.16</f>
        <v>1.2658227848101267E-4</v>
      </c>
      <c r="D65" s="15">
        <f t="shared" si="21"/>
        <v>1432</v>
      </c>
      <c r="E65" s="15">
        <f t="shared" si="21"/>
        <v>1109</v>
      </c>
      <c r="F65" s="62">
        <f t="shared" si="17"/>
        <v>1270.5</v>
      </c>
      <c r="G65" s="62">
        <f t="shared" si="18"/>
        <v>2.0508474576271185</v>
      </c>
    </row>
    <row r="66" spans="2:7" x14ac:dyDescent="0.25">
      <c r="B66" s="199"/>
      <c r="C66" s="37">
        <f>C65/3.16</f>
        <v>4.00576830636116E-5</v>
      </c>
      <c r="D66" s="17">
        <f t="shared" si="21"/>
        <v>499</v>
      </c>
      <c r="E66" s="17">
        <f t="shared" si="21"/>
        <v>472</v>
      </c>
      <c r="F66" s="63">
        <f t="shared" si="17"/>
        <v>485.5</v>
      </c>
      <c r="G66" s="63">
        <f t="shared" si="18"/>
        <v>0.78369652945924129</v>
      </c>
    </row>
    <row r="67" spans="2:7" x14ac:dyDescent="0.25">
      <c r="B67" s="197" t="str">
        <f>K8</f>
        <v>MDV8457</v>
      </c>
      <c r="C67" s="35">
        <v>8.0000000000000004E-4</v>
      </c>
      <c r="D67" s="13">
        <f t="shared" ref="D67:E70" si="22">K19</f>
        <v>2294</v>
      </c>
      <c r="E67" s="13">
        <f t="shared" si="22"/>
        <v>2290</v>
      </c>
      <c r="F67" s="70">
        <f t="shared" si="17"/>
        <v>2292</v>
      </c>
      <c r="G67" s="70">
        <f t="shared" si="18"/>
        <v>3.6997578692493946</v>
      </c>
    </row>
    <row r="68" spans="2:7" x14ac:dyDescent="0.25">
      <c r="B68" s="198"/>
      <c r="C68" s="36">
        <f>C67/2</f>
        <v>4.0000000000000002E-4</v>
      </c>
      <c r="D68" s="15">
        <f t="shared" si="22"/>
        <v>875</v>
      </c>
      <c r="E68" s="15">
        <f t="shared" si="22"/>
        <v>1217</v>
      </c>
      <c r="F68" s="62">
        <f t="shared" si="17"/>
        <v>1046</v>
      </c>
      <c r="G68" s="62">
        <f t="shared" si="18"/>
        <v>1.6884584342211462</v>
      </c>
    </row>
    <row r="69" spans="2:7" x14ac:dyDescent="0.25">
      <c r="B69" s="198"/>
      <c r="C69" s="36">
        <f>C68/3.16</f>
        <v>1.2658227848101267E-4</v>
      </c>
      <c r="D69" s="15">
        <f t="shared" si="22"/>
        <v>685</v>
      </c>
      <c r="E69" s="15">
        <f t="shared" si="22"/>
        <v>956</v>
      </c>
      <c r="F69" s="62">
        <f t="shared" si="17"/>
        <v>820.5</v>
      </c>
      <c r="G69" s="62">
        <f t="shared" si="18"/>
        <v>1.3244552058111381</v>
      </c>
    </row>
    <row r="70" spans="2:7" x14ac:dyDescent="0.25">
      <c r="B70" s="199"/>
      <c r="C70" s="37">
        <f>C69/3.16</f>
        <v>4.00576830636116E-5</v>
      </c>
      <c r="D70" s="17">
        <f t="shared" si="22"/>
        <v>1003</v>
      </c>
      <c r="E70" s="17">
        <f t="shared" si="22"/>
        <v>513</v>
      </c>
      <c r="F70" s="63">
        <f t="shared" si="17"/>
        <v>758</v>
      </c>
      <c r="G70" s="63">
        <f t="shared" si="18"/>
        <v>1.2235673930589184</v>
      </c>
    </row>
  </sheetData>
  <mergeCells count="35">
    <mergeCell ref="C8:D11"/>
    <mergeCell ref="E8:F11"/>
    <mergeCell ref="G8:H11"/>
    <mergeCell ref="I8:J11"/>
    <mergeCell ref="K8:L11"/>
    <mergeCell ref="N4:N7"/>
    <mergeCell ref="Q4:R7"/>
    <mergeCell ref="S4:T7"/>
    <mergeCell ref="U4:V7"/>
    <mergeCell ref="C4:D7"/>
    <mergeCell ref="E4:F7"/>
    <mergeCell ref="G4:H7"/>
    <mergeCell ref="I4:J7"/>
    <mergeCell ref="K4:L7"/>
    <mergeCell ref="B63:B66"/>
    <mergeCell ref="B67:B70"/>
    <mergeCell ref="W8:W11"/>
    <mergeCell ref="U2:W2"/>
    <mergeCell ref="X4:AB11"/>
    <mergeCell ref="B31:B34"/>
    <mergeCell ref="B35:B38"/>
    <mergeCell ref="B39:B42"/>
    <mergeCell ref="X15:AB22"/>
    <mergeCell ref="Q2:T2"/>
    <mergeCell ref="Q8:Q11"/>
    <mergeCell ref="T8:T11"/>
    <mergeCell ref="U8:V11"/>
    <mergeCell ref="R8:S11"/>
    <mergeCell ref="W4:W7"/>
    <mergeCell ref="M4:M7"/>
    <mergeCell ref="B43:B46"/>
    <mergeCell ref="B47:B50"/>
    <mergeCell ref="B51:B54"/>
    <mergeCell ref="B55:B58"/>
    <mergeCell ref="B59:B6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1"/>
  <sheetViews>
    <sheetView workbookViewId="0">
      <selection activeCell="M24" sqref="M24"/>
    </sheetView>
  </sheetViews>
  <sheetFormatPr defaultRowHeight="15" x14ac:dyDescent="0.25"/>
  <cols>
    <col min="1" max="1" width="4.28515625" style="47" customWidth="1"/>
    <col min="2" max="16384" width="9.140625" style="47"/>
  </cols>
  <sheetData>
    <row r="3" spans="1:13" x14ac:dyDescent="0.25">
      <c r="A3" s="80" t="s">
        <v>0</v>
      </c>
      <c r="B3" s="79"/>
      <c r="C3" s="79"/>
      <c r="D3" s="80" t="s">
        <v>1</v>
      </c>
      <c r="E3" s="79"/>
      <c r="F3" s="79"/>
      <c r="G3" s="79"/>
      <c r="H3" s="79"/>
      <c r="I3" s="79"/>
      <c r="J3" s="79"/>
      <c r="K3" s="80" t="s">
        <v>49</v>
      </c>
      <c r="L3" s="79"/>
      <c r="M3" s="79"/>
    </row>
    <row r="4" spans="1:13" x14ac:dyDescent="0.25">
      <c r="A4" s="80" t="s">
        <v>3</v>
      </c>
      <c r="B4" s="79"/>
      <c r="C4" s="79"/>
      <c r="D4" s="79"/>
      <c r="E4" s="79"/>
      <c r="F4" s="79"/>
      <c r="G4" s="79"/>
      <c r="H4" s="79"/>
      <c r="I4" s="80" t="s">
        <v>4</v>
      </c>
      <c r="J4" s="79"/>
      <c r="K4" s="80" t="s">
        <v>50</v>
      </c>
      <c r="L4" s="79"/>
      <c r="M4" s="79"/>
    </row>
    <row r="5" spans="1:13" x14ac:dyDescent="0.25">
      <c r="A5" s="80" t="s">
        <v>6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x14ac:dyDescent="0.25">
      <c r="A6" s="80" t="s">
        <v>51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 x14ac:dyDescent="0.25">
      <c r="A7" s="80" t="s">
        <v>8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</row>
    <row r="8" spans="1:13" x14ac:dyDescent="0.25">
      <c r="A8" s="80" t="s">
        <v>9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</row>
    <row r="12" spans="1:13" x14ac:dyDescent="0.25">
      <c r="A12" s="79"/>
      <c r="B12" s="79" t="s">
        <v>10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</row>
    <row r="13" spans="1:13" x14ac:dyDescent="0.25">
      <c r="A13" s="79"/>
      <c r="B13" s="81">
        <v>1</v>
      </c>
      <c r="C13" s="81">
        <v>2</v>
      </c>
      <c r="D13" s="81">
        <v>3</v>
      </c>
      <c r="E13" s="81">
        <v>4</v>
      </c>
      <c r="F13" s="81">
        <v>5</v>
      </c>
      <c r="G13" s="81">
        <v>6</v>
      </c>
      <c r="H13" s="81">
        <v>7</v>
      </c>
      <c r="I13" s="81">
        <v>8</v>
      </c>
      <c r="J13" s="81">
        <v>9</v>
      </c>
      <c r="K13" s="81">
        <v>10</v>
      </c>
      <c r="L13" s="81">
        <v>11</v>
      </c>
      <c r="M13" s="81">
        <v>12</v>
      </c>
    </row>
    <row r="14" spans="1:13" x14ac:dyDescent="0.25">
      <c r="A14" s="81" t="s">
        <v>11</v>
      </c>
      <c r="B14" s="82">
        <v>716</v>
      </c>
      <c r="C14" s="83">
        <v>681</v>
      </c>
      <c r="D14" s="83">
        <v>464</v>
      </c>
      <c r="E14" s="83">
        <v>1003</v>
      </c>
      <c r="F14" s="83">
        <v>398</v>
      </c>
      <c r="G14" s="83">
        <v>497</v>
      </c>
      <c r="H14" s="83">
        <v>11804</v>
      </c>
      <c r="I14" s="83">
        <v>11597</v>
      </c>
      <c r="J14" s="83">
        <v>14725</v>
      </c>
      <c r="K14" s="83">
        <v>15051</v>
      </c>
      <c r="L14" s="83">
        <v>377</v>
      </c>
      <c r="M14" s="84">
        <v>275</v>
      </c>
    </row>
    <row r="15" spans="1:13" x14ac:dyDescent="0.25">
      <c r="A15" s="81" t="s">
        <v>12</v>
      </c>
      <c r="B15" s="85">
        <v>430</v>
      </c>
      <c r="C15" s="86">
        <v>479</v>
      </c>
      <c r="D15" s="86">
        <v>415</v>
      </c>
      <c r="E15" s="86">
        <v>460</v>
      </c>
      <c r="F15" s="86">
        <v>473</v>
      </c>
      <c r="G15" s="86">
        <v>528</v>
      </c>
      <c r="H15" s="86">
        <v>1518</v>
      </c>
      <c r="I15" s="86">
        <v>1660</v>
      </c>
      <c r="J15" s="86">
        <v>4138</v>
      </c>
      <c r="K15" s="86">
        <v>4575</v>
      </c>
      <c r="L15" s="86">
        <v>746</v>
      </c>
      <c r="M15" s="87">
        <v>236</v>
      </c>
    </row>
    <row r="16" spans="1:13" x14ac:dyDescent="0.25">
      <c r="A16" s="81" t="s">
        <v>13</v>
      </c>
      <c r="B16" s="85">
        <v>299</v>
      </c>
      <c r="C16" s="86">
        <v>424</v>
      </c>
      <c r="D16" s="86">
        <v>333</v>
      </c>
      <c r="E16" s="86">
        <v>582</v>
      </c>
      <c r="F16" s="86">
        <v>325</v>
      </c>
      <c r="G16" s="86">
        <v>318</v>
      </c>
      <c r="H16" s="86">
        <v>573</v>
      </c>
      <c r="I16" s="86">
        <v>642</v>
      </c>
      <c r="J16" s="86">
        <v>748</v>
      </c>
      <c r="K16" s="86">
        <v>765</v>
      </c>
      <c r="L16" s="86">
        <v>301</v>
      </c>
      <c r="M16" s="87">
        <v>249</v>
      </c>
    </row>
    <row r="17" spans="1:13" x14ac:dyDescent="0.25">
      <c r="A17" s="81" t="s">
        <v>14</v>
      </c>
      <c r="B17" s="85">
        <v>447</v>
      </c>
      <c r="C17" s="86">
        <v>494</v>
      </c>
      <c r="D17" s="86">
        <v>469</v>
      </c>
      <c r="E17" s="86">
        <v>404</v>
      </c>
      <c r="F17" s="86">
        <v>395</v>
      </c>
      <c r="G17" s="86">
        <v>359</v>
      </c>
      <c r="H17" s="86">
        <v>543</v>
      </c>
      <c r="I17" s="86">
        <v>568</v>
      </c>
      <c r="J17" s="86">
        <v>809</v>
      </c>
      <c r="K17" s="86">
        <v>509</v>
      </c>
      <c r="L17" s="86">
        <v>361</v>
      </c>
      <c r="M17" s="87">
        <v>360</v>
      </c>
    </row>
    <row r="18" spans="1:13" x14ac:dyDescent="0.25">
      <c r="A18" s="81" t="s">
        <v>15</v>
      </c>
      <c r="B18" s="85">
        <v>13811</v>
      </c>
      <c r="C18" s="86">
        <v>13760</v>
      </c>
      <c r="D18" s="86">
        <v>48230</v>
      </c>
      <c r="E18" s="86">
        <v>34816</v>
      </c>
      <c r="F18" s="86">
        <v>31585</v>
      </c>
      <c r="G18" s="86">
        <v>29619</v>
      </c>
      <c r="H18" s="86">
        <v>688</v>
      </c>
      <c r="I18" s="86">
        <v>665</v>
      </c>
      <c r="J18" s="86">
        <v>876</v>
      </c>
      <c r="K18" s="86">
        <v>846</v>
      </c>
      <c r="L18" s="86"/>
      <c r="M18" s="87"/>
    </row>
    <row r="19" spans="1:13" x14ac:dyDescent="0.25">
      <c r="A19" s="81" t="s">
        <v>16</v>
      </c>
      <c r="B19" s="85">
        <v>3438</v>
      </c>
      <c r="C19" s="86">
        <v>3448</v>
      </c>
      <c r="D19" s="86">
        <v>22189</v>
      </c>
      <c r="E19" s="86">
        <v>25778</v>
      </c>
      <c r="F19" s="86">
        <v>28377</v>
      </c>
      <c r="G19" s="86">
        <v>20151</v>
      </c>
      <c r="H19" s="86">
        <v>508</v>
      </c>
      <c r="I19" s="86">
        <v>610</v>
      </c>
      <c r="J19" s="86">
        <v>502</v>
      </c>
      <c r="K19" s="86">
        <v>510</v>
      </c>
      <c r="L19" s="86"/>
      <c r="M19" s="87"/>
    </row>
    <row r="20" spans="1:13" x14ac:dyDescent="0.25">
      <c r="A20" s="81" t="s">
        <v>17</v>
      </c>
      <c r="B20" s="85">
        <v>3450</v>
      </c>
      <c r="C20" s="86">
        <v>3787</v>
      </c>
      <c r="D20" s="86">
        <v>20884</v>
      </c>
      <c r="E20" s="86">
        <v>21931</v>
      </c>
      <c r="F20" s="86">
        <v>19592</v>
      </c>
      <c r="G20" s="86">
        <v>19160</v>
      </c>
      <c r="H20" s="86">
        <v>610</v>
      </c>
      <c r="I20" s="86">
        <v>563</v>
      </c>
      <c r="J20" s="86">
        <v>579</v>
      </c>
      <c r="K20" s="86">
        <v>1008</v>
      </c>
      <c r="L20" s="86"/>
      <c r="M20" s="87"/>
    </row>
    <row r="21" spans="1:13" x14ac:dyDescent="0.25">
      <c r="A21" s="81" t="s">
        <v>18</v>
      </c>
      <c r="B21" s="88">
        <v>685</v>
      </c>
      <c r="C21" s="89">
        <v>492</v>
      </c>
      <c r="D21" s="89">
        <v>665</v>
      </c>
      <c r="E21" s="89">
        <v>741</v>
      </c>
      <c r="F21" s="89">
        <v>874</v>
      </c>
      <c r="G21" s="89">
        <v>703</v>
      </c>
      <c r="H21" s="89">
        <v>374</v>
      </c>
      <c r="I21" s="89">
        <v>399</v>
      </c>
      <c r="J21" s="89">
        <v>435</v>
      </c>
      <c r="K21" s="89">
        <v>353</v>
      </c>
      <c r="L21" s="89"/>
      <c r="M21" s="9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43"/>
  <sheetViews>
    <sheetView topLeftCell="A4" workbookViewId="0">
      <selection activeCell="P24" sqref="P24"/>
    </sheetView>
  </sheetViews>
  <sheetFormatPr defaultRowHeight="15" x14ac:dyDescent="0.25"/>
  <sheetData>
    <row r="3" spans="1:13" x14ac:dyDescent="0.25">
      <c r="A3" s="105" t="s">
        <v>0</v>
      </c>
      <c r="B3" s="104"/>
      <c r="C3" s="104"/>
      <c r="D3" s="105" t="s">
        <v>1</v>
      </c>
      <c r="E3" s="104"/>
      <c r="F3" s="104"/>
      <c r="G3" s="104"/>
      <c r="H3" s="104"/>
      <c r="I3" s="104"/>
      <c r="J3" s="104"/>
      <c r="K3" s="105" t="s">
        <v>56</v>
      </c>
      <c r="L3" s="104"/>
      <c r="M3" s="104"/>
    </row>
    <row r="4" spans="1:13" x14ac:dyDescent="0.25">
      <c r="A4" s="105" t="s">
        <v>3</v>
      </c>
      <c r="B4" s="104"/>
      <c r="C4" s="104"/>
      <c r="D4" s="104"/>
      <c r="E4" s="104"/>
      <c r="F4" s="104"/>
      <c r="G4" s="104"/>
      <c r="H4" s="104"/>
      <c r="I4" s="105" t="s">
        <v>4</v>
      </c>
      <c r="J4" s="104"/>
      <c r="K4" s="105" t="s">
        <v>57</v>
      </c>
      <c r="L4" s="104"/>
      <c r="M4" s="104"/>
    </row>
    <row r="5" spans="1:13" x14ac:dyDescent="0.25">
      <c r="A5" s="105" t="s">
        <v>6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</row>
    <row r="6" spans="1:13" x14ac:dyDescent="0.25">
      <c r="A6" s="105" t="s">
        <v>51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</row>
    <row r="7" spans="1:13" x14ac:dyDescent="0.25">
      <c r="A7" s="105" t="s">
        <v>55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</row>
    <row r="8" spans="1:13" x14ac:dyDescent="0.25">
      <c r="A8" s="105" t="s">
        <v>9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</row>
    <row r="12" spans="1:13" x14ac:dyDescent="0.25">
      <c r="A12" s="104"/>
      <c r="B12" s="104" t="s">
        <v>10</v>
      </c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</row>
    <row r="13" spans="1:13" x14ac:dyDescent="0.25">
      <c r="A13" s="104"/>
      <c r="B13" s="106">
        <v>1</v>
      </c>
      <c r="C13" s="106">
        <v>2</v>
      </c>
      <c r="D13" s="106">
        <v>3</v>
      </c>
      <c r="E13" s="106">
        <v>4</v>
      </c>
      <c r="F13" s="106">
        <v>5</v>
      </c>
      <c r="G13" s="106">
        <v>6</v>
      </c>
      <c r="H13" s="106">
        <v>7</v>
      </c>
      <c r="I13" s="106">
        <v>8</v>
      </c>
      <c r="J13" s="106">
        <v>9</v>
      </c>
      <c r="K13" s="106">
        <v>10</v>
      </c>
      <c r="L13" s="106">
        <v>11</v>
      </c>
      <c r="M13" s="106">
        <v>12</v>
      </c>
    </row>
    <row r="14" spans="1:13" x14ac:dyDescent="0.25">
      <c r="A14" s="106" t="s">
        <v>11</v>
      </c>
      <c r="B14" s="107">
        <v>778</v>
      </c>
      <c r="C14" s="108">
        <v>743</v>
      </c>
      <c r="D14" s="108">
        <v>508</v>
      </c>
      <c r="E14" s="108">
        <v>1044</v>
      </c>
      <c r="F14" s="108">
        <v>419</v>
      </c>
      <c r="G14" s="108">
        <v>557</v>
      </c>
      <c r="H14" s="108">
        <v>11105</v>
      </c>
      <c r="I14" s="108">
        <v>10557</v>
      </c>
      <c r="J14" s="108">
        <v>15167</v>
      </c>
      <c r="K14" s="108">
        <v>15351</v>
      </c>
      <c r="L14" s="108">
        <v>370</v>
      </c>
      <c r="M14" s="109">
        <v>273</v>
      </c>
    </row>
    <row r="15" spans="1:13" x14ac:dyDescent="0.25">
      <c r="A15" s="106" t="s">
        <v>12</v>
      </c>
      <c r="B15" s="110">
        <v>522</v>
      </c>
      <c r="C15" s="111">
        <v>587</v>
      </c>
      <c r="D15" s="111">
        <v>427</v>
      </c>
      <c r="E15" s="111">
        <v>474</v>
      </c>
      <c r="F15" s="111">
        <v>472</v>
      </c>
      <c r="G15" s="111">
        <v>518</v>
      </c>
      <c r="H15" s="111">
        <v>1349</v>
      </c>
      <c r="I15" s="111">
        <v>1443</v>
      </c>
      <c r="J15" s="111">
        <v>4107</v>
      </c>
      <c r="K15" s="111">
        <v>4381</v>
      </c>
      <c r="L15" s="111">
        <v>724</v>
      </c>
      <c r="M15" s="112">
        <v>230</v>
      </c>
    </row>
    <row r="16" spans="1:13" x14ac:dyDescent="0.25">
      <c r="A16" s="106" t="s">
        <v>13</v>
      </c>
      <c r="B16" s="110">
        <v>299</v>
      </c>
      <c r="C16" s="111">
        <v>423</v>
      </c>
      <c r="D16" s="111">
        <v>319</v>
      </c>
      <c r="E16" s="111">
        <v>580</v>
      </c>
      <c r="F16" s="111">
        <v>319</v>
      </c>
      <c r="G16" s="111">
        <v>314</v>
      </c>
      <c r="H16" s="111">
        <v>563</v>
      </c>
      <c r="I16" s="111">
        <v>623</v>
      </c>
      <c r="J16" s="111">
        <v>736</v>
      </c>
      <c r="K16" s="111">
        <v>745</v>
      </c>
      <c r="L16" s="111">
        <v>296</v>
      </c>
      <c r="M16" s="112">
        <v>284</v>
      </c>
    </row>
    <row r="17" spans="1:13" x14ac:dyDescent="0.25">
      <c r="A17" s="106" t="s">
        <v>14</v>
      </c>
      <c r="B17" s="110">
        <v>449</v>
      </c>
      <c r="C17" s="111">
        <v>517</v>
      </c>
      <c r="D17" s="111">
        <v>486</v>
      </c>
      <c r="E17" s="111">
        <v>409</v>
      </c>
      <c r="F17" s="111">
        <v>392</v>
      </c>
      <c r="G17" s="111">
        <v>809</v>
      </c>
      <c r="H17" s="111">
        <v>548</v>
      </c>
      <c r="I17" s="111">
        <v>595</v>
      </c>
      <c r="J17" s="111">
        <v>817</v>
      </c>
      <c r="K17" s="111">
        <v>518</v>
      </c>
      <c r="L17" s="111">
        <v>355</v>
      </c>
      <c r="M17" s="112">
        <v>355</v>
      </c>
    </row>
    <row r="18" spans="1:13" x14ac:dyDescent="0.25">
      <c r="A18" s="106" t="s">
        <v>15</v>
      </c>
      <c r="B18" s="110">
        <v>14395</v>
      </c>
      <c r="C18" s="111">
        <v>14603</v>
      </c>
      <c r="D18" s="111">
        <v>48495</v>
      </c>
      <c r="E18" s="111">
        <v>49985</v>
      </c>
      <c r="F18" s="111">
        <v>42151</v>
      </c>
      <c r="G18" s="111">
        <v>28015</v>
      </c>
      <c r="H18" s="111">
        <v>702</v>
      </c>
      <c r="I18" s="111">
        <v>689</v>
      </c>
      <c r="J18" s="111">
        <v>906</v>
      </c>
      <c r="K18" s="111">
        <v>885</v>
      </c>
      <c r="L18" s="111"/>
      <c r="M18" s="112"/>
    </row>
    <row r="19" spans="1:13" x14ac:dyDescent="0.25">
      <c r="A19" s="106" t="s">
        <v>16</v>
      </c>
      <c r="B19" s="110">
        <v>3262</v>
      </c>
      <c r="C19" s="111">
        <v>3294</v>
      </c>
      <c r="D19" s="111">
        <v>26257</v>
      </c>
      <c r="E19" s="111">
        <v>37459</v>
      </c>
      <c r="F19" s="111">
        <v>33261</v>
      </c>
      <c r="G19" s="111">
        <v>24221</v>
      </c>
      <c r="H19" s="111">
        <v>502</v>
      </c>
      <c r="I19" s="111">
        <v>544</v>
      </c>
      <c r="J19" s="111">
        <v>481</v>
      </c>
      <c r="K19" s="111">
        <v>495</v>
      </c>
      <c r="L19" s="111"/>
      <c r="M19" s="112"/>
    </row>
    <row r="20" spans="1:13" x14ac:dyDescent="0.25">
      <c r="A20" s="106" t="s">
        <v>17</v>
      </c>
      <c r="B20" s="110">
        <v>3296</v>
      </c>
      <c r="C20" s="111">
        <v>3574</v>
      </c>
      <c r="D20" s="111">
        <v>24500</v>
      </c>
      <c r="E20" s="111">
        <v>24074</v>
      </c>
      <c r="F20" s="111">
        <v>29096</v>
      </c>
      <c r="G20" s="111">
        <v>35280</v>
      </c>
      <c r="H20" s="111">
        <v>610</v>
      </c>
      <c r="I20" s="111">
        <v>581</v>
      </c>
      <c r="J20" s="111">
        <v>567</v>
      </c>
      <c r="K20" s="111">
        <v>917</v>
      </c>
      <c r="L20" s="111"/>
      <c r="M20" s="112"/>
    </row>
    <row r="21" spans="1:13" x14ac:dyDescent="0.25">
      <c r="A21" s="106" t="s">
        <v>18</v>
      </c>
      <c r="B21" s="113">
        <v>684</v>
      </c>
      <c r="C21" s="114">
        <v>519</v>
      </c>
      <c r="D21" s="114">
        <v>633</v>
      </c>
      <c r="E21" s="114">
        <v>711</v>
      </c>
      <c r="F21" s="114">
        <v>862</v>
      </c>
      <c r="G21" s="114">
        <v>696</v>
      </c>
      <c r="H21" s="114">
        <v>379</v>
      </c>
      <c r="I21" s="114">
        <v>394</v>
      </c>
      <c r="J21" s="114">
        <v>432</v>
      </c>
      <c r="K21" s="114">
        <v>336</v>
      </c>
      <c r="L21" s="114"/>
      <c r="M21" s="115"/>
    </row>
    <row r="25" spans="1:13" x14ac:dyDescent="0.25">
      <c r="A25" s="129" t="s">
        <v>0</v>
      </c>
      <c r="B25" s="128"/>
      <c r="C25" s="128"/>
      <c r="D25" s="129" t="s">
        <v>1</v>
      </c>
      <c r="E25" s="128"/>
      <c r="F25" s="128"/>
      <c r="G25" s="128"/>
      <c r="H25" s="128"/>
      <c r="I25" s="128"/>
      <c r="J25" s="128"/>
      <c r="K25" s="129" t="s">
        <v>58</v>
      </c>
      <c r="L25" s="128"/>
      <c r="M25" s="128"/>
    </row>
    <row r="26" spans="1:13" x14ac:dyDescent="0.25">
      <c r="A26" s="129" t="s">
        <v>3</v>
      </c>
      <c r="B26" s="128"/>
      <c r="C26" s="128"/>
      <c r="D26" s="128"/>
      <c r="E26" s="128"/>
      <c r="F26" s="128"/>
      <c r="G26" s="128"/>
      <c r="H26" s="128"/>
      <c r="I26" s="129" t="s">
        <v>4</v>
      </c>
      <c r="J26" s="128"/>
      <c r="K26" s="129" t="s">
        <v>59</v>
      </c>
      <c r="L26" s="128"/>
      <c r="M26" s="128"/>
    </row>
    <row r="27" spans="1:13" x14ac:dyDescent="0.25">
      <c r="A27" s="129" t="s">
        <v>6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</row>
    <row r="28" spans="1:13" x14ac:dyDescent="0.25">
      <c r="A28" s="129" t="s">
        <v>60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</row>
    <row r="29" spans="1:13" x14ac:dyDescent="0.25">
      <c r="A29" s="129" t="s">
        <v>55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</row>
    <row r="30" spans="1:13" x14ac:dyDescent="0.25">
      <c r="A30" s="129" t="s">
        <v>9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</row>
    <row r="34" spans="1:13" x14ac:dyDescent="0.25">
      <c r="A34" s="128"/>
      <c r="B34" s="128" t="s">
        <v>10</v>
      </c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</row>
    <row r="35" spans="1:13" x14ac:dyDescent="0.25">
      <c r="A35" s="128"/>
      <c r="B35" s="130">
        <v>1</v>
      </c>
      <c r="C35" s="130">
        <v>2</v>
      </c>
      <c r="D35" s="130">
        <v>3</v>
      </c>
      <c r="E35" s="130">
        <v>4</v>
      </c>
      <c r="F35" s="130">
        <v>5</v>
      </c>
      <c r="G35" s="130">
        <v>6</v>
      </c>
      <c r="H35" s="130">
        <v>7</v>
      </c>
      <c r="I35" s="130">
        <v>8</v>
      </c>
      <c r="J35" s="130">
        <v>9</v>
      </c>
      <c r="K35" s="130">
        <v>10</v>
      </c>
      <c r="L35" s="130">
        <v>11</v>
      </c>
      <c r="M35" s="130">
        <v>12</v>
      </c>
    </row>
    <row r="36" spans="1:13" x14ac:dyDescent="0.25">
      <c r="A36" s="130" t="s">
        <v>11</v>
      </c>
      <c r="B36" s="131">
        <v>727</v>
      </c>
      <c r="C36" s="132">
        <v>860</v>
      </c>
      <c r="D36" s="132">
        <v>972</v>
      </c>
      <c r="E36" s="132">
        <v>800</v>
      </c>
      <c r="F36" s="132">
        <v>543</v>
      </c>
      <c r="G36" s="132">
        <v>419</v>
      </c>
      <c r="H36" s="132">
        <v>433</v>
      </c>
      <c r="I36" s="132"/>
      <c r="J36" s="132"/>
      <c r="K36" s="132"/>
      <c r="L36" s="132"/>
      <c r="M36" s="133"/>
    </row>
    <row r="37" spans="1:13" x14ac:dyDescent="0.25">
      <c r="A37" s="130" t="s">
        <v>12</v>
      </c>
      <c r="B37" s="134">
        <v>677</v>
      </c>
      <c r="C37" s="135">
        <v>706</v>
      </c>
      <c r="D37" s="135">
        <v>829</v>
      </c>
      <c r="E37" s="135">
        <v>942</v>
      </c>
      <c r="F37" s="135">
        <v>544</v>
      </c>
      <c r="G37" s="135">
        <v>552</v>
      </c>
      <c r="H37" s="135">
        <v>527</v>
      </c>
      <c r="I37" s="135"/>
      <c r="J37" s="135"/>
      <c r="K37" s="135"/>
      <c r="L37" s="135"/>
      <c r="M37" s="136"/>
    </row>
    <row r="38" spans="1:13" x14ac:dyDescent="0.25">
      <c r="A38" s="130" t="s">
        <v>13</v>
      </c>
      <c r="B38" s="134">
        <v>500</v>
      </c>
      <c r="C38" s="135">
        <v>614</v>
      </c>
      <c r="D38" s="135">
        <v>577</v>
      </c>
      <c r="E38" s="135">
        <v>993</v>
      </c>
      <c r="F38" s="135">
        <v>471</v>
      </c>
      <c r="G38" s="135">
        <v>928</v>
      </c>
      <c r="H38" s="135">
        <v>501</v>
      </c>
      <c r="I38" s="135"/>
      <c r="J38" s="135"/>
      <c r="K38" s="135"/>
      <c r="L38" s="135"/>
      <c r="M38" s="136"/>
    </row>
    <row r="39" spans="1:13" x14ac:dyDescent="0.25">
      <c r="A39" s="130" t="s">
        <v>14</v>
      </c>
      <c r="B39" s="134">
        <v>530</v>
      </c>
      <c r="C39" s="135">
        <v>558</v>
      </c>
      <c r="D39" s="135">
        <v>847</v>
      </c>
      <c r="E39" s="135">
        <v>648</v>
      </c>
      <c r="F39" s="135">
        <v>499</v>
      </c>
      <c r="G39" s="135">
        <v>1257</v>
      </c>
      <c r="H39" s="135">
        <v>1371</v>
      </c>
      <c r="I39" s="135"/>
      <c r="J39" s="135"/>
      <c r="K39" s="135"/>
      <c r="L39" s="135"/>
      <c r="M39" s="136"/>
    </row>
    <row r="40" spans="1:13" x14ac:dyDescent="0.25">
      <c r="A40" s="130" t="s">
        <v>15</v>
      </c>
      <c r="B40" s="134">
        <v>372</v>
      </c>
      <c r="C40" s="135"/>
      <c r="D40" s="135"/>
      <c r="E40" s="135">
        <v>862</v>
      </c>
      <c r="F40" s="135">
        <v>873</v>
      </c>
      <c r="G40" s="135">
        <v>880</v>
      </c>
      <c r="H40" s="135">
        <v>602</v>
      </c>
      <c r="I40" s="135"/>
      <c r="J40" s="135"/>
      <c r="K40" s="135"/>
      <c r="L40" s="135"/>
      <c r="M40" s="136"/>
    </row>
    <row r="41" spans="1:13" x14ac:dyDescent="0.25">
      <c r="A41" s="130" t="s">
        <v>16</v>
      </c>
      <c r="B41" s="134">
        <v>427</v>
      </c>
      <c r="C41" s="135"/>
      <c r="D41" s="135"/>
      <c r="E41" s="135">
        <v>591</v>
      </c>
      <c r="F41" s="135">
        <v>544</v>
      </c>
      <c r="G41" s="135">
        <v>632</v>
      </c>
      <c r="H41" s="135">
        <v>724</v>
      </c>
      <c r="I41" s="135"/>
      <c r="J41" s="135"/>
      <c r="K41" s="135"/>
      <c r="L41" s="135"/>
      <c r="M41" s="136"/>
    </row>
    <row r="42" spans="1:13" x14ac:dyDescent="0.25">
      <c r="A42" s="130" t="s">
        <v>17</v>
      </c>
      <c r="B42" s="134">
        <v>557</v>
      </c>
      <c r="C42" s="135"/>
      <c r="D42" s="135"/>
      <c r="E42" s="135">
        <v>588</v>
      </c>
      <c r="F42" s="135">
        <v>1405</v>
      </c>
      <c r="G42" s="135">
        <v>2512</v>
      </c>
      <c r="H42" s="135">
        <v>1305</v>
      </c>
      <c r="I42" s="135"/>
      <c r="J42" s="135"/>
      <c r="K42" s="135"/>
      <c r="L42" s="135"/>
      <c r="M42" s="136"/>
    </row>
    <row r="43" spans="1:13" x14ac:dyDescent="0.25">
      <c r="A43" s="130" t="s">
        <v>18</v>
      </c>
      <c r="B43" s="137">
        <v>351</v>
      </c>
      <c r="C43" s="138"/>
      <c r="D43" s="138"/>
      <c r="E43" s="138">
        <v>379</v>
      </c>
      <c r="F43" s="138">
        <v>433</v>
      </c>
      <c r="G43" s="138">
        <v>545</v>
      </c>
      <c r="H43" s="138">
        <v>464</v>
      </c>
      <c r="I43" s="138"/>
      <c r="J43" s="138"/>
      <c r="K43" s="138"/>
      <c r="L43" s="138"/>
      <c r="M43" s="13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1"/>
  <sheetViews>
    <sheetView workbookViewId="0">
      <selection activeCell="N20" sqref="N20"/>
    </sheetView>
  </sheetViews>
  <sheetFormatPr defaultRowHeight="15" x14ac:dyDescent="0.25"/>
  <sheetData>
    <row r="3" spans="1:13" x14ac:dyDescent="0.25">
      <c r="A3" s="186" t="s">
        <v>0</v>
      </c>
      <c r="B3" s="185"/>
      <c r="C3" s="185"/>
      <c r="D3" s="186" t="s">
        <v>1</v>
      </c>
      <c r="E3" s="185"/>
      <c r="F3" s="185"/>
      <c r="G3" s="185"/>
      <c r="H3" s="185"/>
      <c r="I3" s="185"/>
      <c r="J3" s="185"/>
      <c r="K3" s="186" t="s">
        <v>75</v>
      </c>
      <c r="L3" s="185"/>
      <c r="M3" s="185"/>
    </row>
    <row r="4" spans="1:13" x14ac:dyDescent="0.25">
      <c r="A4" s="186" t="s">
        <v>3</v>
      </c>
      <c r="B4" s="185"/>
      <c r="C4" s="185"/>
      <c r="D4" s="185"/>
      <c r="E4" s="185"/>
      <c r="F4" s="185"/>
      <c r="G4" s="185"/>
      <c r="H4" s="185"/>
      <c r="I4" s="186" t="s">
        <v>4</v>
      </c>
      <c r="J4" s="185"/>
      <c r="K4" s="186" t="s">
        <v>76</v>
      </c>
      <c r="L4" s="185"/>
      <c r="M4" s="185"/>
    </row>
    <row r="5" spans="1:13" x14ac:dyDescent="0.25">
      <c r="A5" s="186" t="s">
        <v>6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</row>
    <row r="6" spans="1:13" x14ac:dyDescent="0.25">
      <c r="A6" s="186" t="s">
        <v>51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</row>
    <row r="7" spans="1:13" x14ac:dyDescent="0.25">
      <c r="A7" s="186" t="s">
        <v>71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</row>
    <row r="8" spans="1:13" x14ac:dyDescent="0.25">
      <c r="A8" s="186" t="s">
        <v>9</v>
      </c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</row>
    <row r="12" spans="1:13" x14ac:dyDescent="0.25">
      <c r="A12" s="185"/>
      <c r="B12" s="185" t="s">
        <v>10</v>
      </c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5"/>
    </row>
    <row r="13" spans="1:13" x14ac:dyDescent="0.25">
      <c r="A13" s="185"/>
      <c r="B13" s="187">
        <v>1</v>
      </c>
      <c r="C13" s="187">
        <v>2</v>
      </c>
      <c r="D13" s="187">
        <v>3</v>
      </c>
      <c r="E13" s="187">
        <v>4</v>
      </c>
      <c r="F13" s="187">
        <v>5</v>
      </c>
      <c r="G13" s="187">
        <v>6</v>
      </c>
      <c r="H13" s="187">
        <v>7</v>
      </c>
      <c r="I13" s="187">
        <v>8</v>
      </c>
      <c r="J13" s="187">
        <v>9</v>
      </c>
      <c r="K13" s="187">
        <v>10</v>
      </c>
      <c r="L13" s="187">
        <v>11</v>
      </c>
      <c r="M13" s="187">
        <v>12</v>
      </c>
    </row>
    <row r="14" spans="1:13" x14ac:dyDescent="0.25">
      <c r="A14" s="187" t="s">
        <v>11</v>
      </c>
      <c r="B14" s="188">
        <v>754</v>
      </c>
      <c r="C14" s="189">
        <v>737</v>
      </c>
      <c r="D14" s="189">
        <v>537</v>
      </c>
      <c r="E14" s="189">
        <v>770</v>
      </c>
      <c r="F14" s="189">
        <v>474</v>
      </c>
      <c r="G14" s="189">
        <v>587</v>
      </c>
      <c r="H14" s="189">
        <v>10638</v>
      </c>
      <c r="I14" s="189">
        <v>9722</v>
      </c>
      <c r="J14" s="189">
        <v>15277</v>
      </c>
      <c r="K14" s="189">
        <v>15545</v>
      </c>
      <c r="L14" s="189">
        <v>357</v>
      </c>
      <c r="M14" s="190">
        <v>274</v>
      </c>
    </row>
    <row r="15" spans="1:13" x14ac:dyDescent="0.25">
      <c r="A15" s="187" t="s">
        <v>12</v>
      </c>
      <c r="B15" s="191">
        <v>579</v>
      </c>
      <c r="C15" s="192">
        <v>715</v>
      </c>
      <c r="D15" s="192">
        <v>476</v>
      </c>
      <c r="E15" s="192">
        <v>506</v>
      </c>
      <c r="F15" s="192">
        <v>521</v>
      </c>
      <c r="G15" s="192">
        <v>529</v>
      </c>
      <c r="H15" s="192">
        <v>1203</v>
      </c>
      <c r="I15" s="192">
        <v>1308</v>
      </c>
      <c r="J15" s="192">
        <v>3981</v>
      </c>
      <c r="K15" s="192">
        <v>4254</v>
      </c>
      <c r="L15" s="192">
        <v>728</v>
      </c>
      <c r="M15" s="193">
        <v>228</v>
      </c>
    </row>
    <row r="16" spans="1:13" x14ac:dyDescent="0.25">
      <c r="A16" s="187" t="s">
        <v>13</v>
      </c>
      <c r="B16" s="191">
        <v>299</v>
      </c>
      <c r="C16" s="192">
        <v>428</v>
      </c>
      <c r="D16" s="192">
        <v>330</v>
      </c>
      <c r="E16" s="192">
        <v>706</v>
      </c>
      <c r="F16" s="192">
        <v>319</v>
      </c>
      <c r="G16" s="192">
        <v>304</v>
      </c>
      <c r="H16" s="192">
        <v>550</v>
      </c>
      <c r="I16" s="192">
        <v>620</v>
      </c>
      <c r="J16" s="192">
        <v>730</v>
      </c>
      <c r="K16" s="192">
        <v>733</v>
      </c>
      <c r="L16" s="192">
        <v>292</v>
      </c>
      <c r="M16" s="193">
        <v>246</v>
      </c>
    </row>
    <row r="17" spans="1:13" x14ac:dyDescent="0.25">
      <c r="A17" s="187" t="s">
        <v>14</v>
      </c>
      <c r="B17" s="191">
        <v>451</v>
      </c>
      <c r="C17" s="192">
        <v>496</v>
      </c>
      <c r="D17" s="192">
        <v>486</v>
      </c>
      <c r="E17" s="192">
        <v>421</v>
      </c>
      <c r="F17" s="192">
        <v>387</v>
      </c>
      <c r="G17" s="192">
        <v>345</v>
      </c>
      <c r="H17" s="192">
        <v>516</v>
      </c>
      <c r="I17" s="192">
        <v>602</v>
      </c>
      <c r="J17" s="192">
        <v>818</v>
      </c>
      <c r="K17" s="192">
        <v>518</v>
      </c>
      <c r="L17" s="192">
        <v>357</v>
      </c>
      <c r="M17" s="193">
        <v>349</v>
      </c>
    </row>
    <row r="18" spans="1:13" x14ac:dyDescent="0.25">
      <c r="A18" s="187" t="s">
        <v>15</v>
      </c>
      <c r="B18" s="191">
        <v>15673</v>
      </c>
      <c r="C18" s="192">
        <v>14942</v>
      </c>
      <c r="D18" s="192">
        <v>49183</v>
      </c>
      <c r="E18" s="192">
        <v>48233</v>
      </c>
      <c r="F18" s="192">
        <v>38738</v>
      </c>
      <c r="G18" s="192">
        <v>34353</v>
      </c>
      <c r="H18" s="192">
        <v>711</v>
      </c>
      <c r="I18" s="192">
        <v>691</v>
      </c>
      <c r="J18" s="192">
        <v>922</v>
      </c>
      <c r="K18" s="192">
        <v>898</v>
      </c>
      <c r="L18" s="192"/>
      <c r="M18" s="193"/>
    </row>
    <row r="19" spans="1:13" x14ac:dyDescent="0.25">
      <c r="A19" s="187" t="s">
        <v>16</v>
      </c>
      <c r="B19" s="191">
        <v>3202</v>
      </c>
      <c r="C19" s="192">
        <v>3252</v>
      </c>
      <c r="D19" s="192">
        <v>31840</v>
      </c>
      <c r="E19" s="192">
        <v>45334</v>
      </c>
      <c r="F19" s="192">
        <v>25645</v>
      </c>
      <c r="G19" s="192">
        <v>24310</v>
      </c>
      <c r="H19" s="192">
        <v>505</v>
      </c>
      <c r="I19" s="192">
        <v>539</v>
      </c>
      <c r="J19" s="192">
        <v>487</v>
      </c>
      <c r="K19" s="192">
        <v>499</v>
      </c>
      <c r="L19" s="192"/>
      <c r="M19" s="193"/>
    </row>
    <row r="20" spans="1:13" x14ac:dyDescent="0.25">
      <c r="A20" s="187" t="s">
        <v>17</v>
      </c>
      <c r="B20" s="191">
        <v>3164</v>
      </c>
      <c r="C20" s="192">
        <v>3440</v>
      </c>
      <c r="D20" s="192">
        <v>23309</v>
      </c>
      <c r="E20" s="192">
        <v>24875</v>
      </c>
      <c r="F20" s="192">
        <v>28061</v>
      </c>
      <c r="G20" s="192">
        <v>23197</v>
      </c>
      <c r="H20" s="192">
        <v>609</v>
      </c>
      <c r="I20" s="192">
        <v>579</v>
      </c>
      <c r="J20" s="192">
        <v>566</v>
      </c>
      <c r="K20" s="192">
        <v>879</v>
      </c>
      <c r="L20" s="192"/>
      <c r="M20" s="193"/>
    </row>
    <row r="21" spans="1:13" x14ac:dyDescent="0.25">
      <c r="A21" s="187" t="s">
        <v>18</v>
      </c>
      <c r="B21" s="194">
        <v>656</v>
      </c>
      <c r="C21" s="195">
        <v>528</v>
      </c>
      <c r="D21" s="195">
        <v>628</v>
      </c>
      <c r="E21" s="195">
        <v>693</v>
      </c>
      <c r="F21" s="195">
        <v>860</v>
      </c>
      <c r="G21" s="195">
        <v>682</v>
      </c>
      <c r="H21" s="195">
        <v>375</v>
      </c>
      <c r="I21" s="195">
        <v>398</v>
      </c>
      <c r="J21" s="195">
        <v>431</v>
      </c>
      <c r="K21" s="195">
        <v>336</v>
      </c>
      <c r="L21" s="195"/>
      <c r="M21" s="19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70"/>
  <sheetViews>
    <sheetView tabSelected="1" zoomScale="90" zoomScaleNormal="90" workbookViewId="0">
      <selection activeCell="S37" sqref="S37"/>
    </sheetView>
  </sheetViews>
  <sheetFormatPr defaultRowHeight="15" x14ac:dyDescent="0.25"/>
  <cols>
    <col min="1" max="1" width="9.140625" style="27"/>
    <col min="2" max="2" width="14" style="27" bestFit="1" customWidth="1"/>
    <col min="3" max="12" width="9.140625" style="27"/>
    <col min="13" max="13" width="10.85546875" style="27" customWidth="1"/>
    <col min="14" max="15" width="9.140625" style="27"/>
    <col min="16" max="16" width="14" style="27" bestFit="1" customWidth="1"/>
    <col min="17" max="17" width="11.140625" style="27" customWidth="1"/>
    <col min="18" max="22" width="9.140625" style="27"/>
    <col min="23" max="23" width="10.140625" style="27" customWidth="1"/>
    <col min="24" max="16384" width="9.140625" style="27"/>
  </cols>
  <sheetData>
    <row r="2" spans="2:28" x14ac:dyDescent="0.25">
      <c r="B2" s="27" t="s">
        <v>19</v>
      </c>
      <c r="P2" s="27" t="s">
        <v>19</v>
      </c>
      <c r="Q2" s="203" t="s">
        <v>48</v>
      </c>
      <c r="R2" s="203"/>
      <c r="S2" s="203"/>
      <c r="T2" s="203"/>
      <c r="U2" s="203" t="s">
        <v>35</v>
      </c>
      <c r="V2" s="203"/>
      <c r="W2" s="203"/>
    </row>
    <row r="3" spans="2:28" ht="15.75" thickBot="1" x14ac:dyDescent="0.3">
      <c r="C3" s="49">
        <v>1</v>
      </c>
      <c r="D3" s="49">
        <v>2</v>
      </c>
      <c r="E3" s="49">
        <v>3</v>
      </c>
      <c r="F3" s="49">
        <v>4</v>
      </c>
      <c r="G3" s="49">
        <v>5</v>
      </c>
      <c r="H3" s="49">
        <v>6</v>
      </c>
      <c r="I3" s="49">
        <v>7</v>
      </c>
      <c r="J3" s="49">
        <v>8</v>
      </c>
      <c r="K3" s="49">
        <v>9</v>
      </c>
      <c r="L3" s="49">
        <v>10</v>
      </c>
      <c r="M3" s="49">
        <v>11</v>
      </c>
      <c r="N3" s="49">
        <v>12</v>
      </c>
      <c r="Q3" s="49">
        <v>1</v>
      </c>
      <c r="R3" s="49">
        <v>2</v>
      </c>
      <c r="S3" s="49">
        <v>3</v>
      </c>
      <c r="T3" s="49">
        <v>4</v>
      </c>
      <c r="U3" s="49">
        <v>5</v>
      </c>
      <c r="V3" s="49">
        <v>6</v>
      </c>
      <c r="W3" s="49">
        <v>7</v>
      </c>
      <c r="X3" s="49">
        <v>8</v>
      </c>
      <c r="Y3" s="49">
        <v>9</v>
      </c>
      <c r="Z3" s="49">
        <v>10</v>
      </c>
      <c r="AA3" s="49">
        <v>11</v>
      </c>
      <c r="AB3" s="49">
        <v>12</v>
      </c>
    </row>
    <row r="4" spans="2:28" x14ac:dyDescent="0.25">
      <c r="B4" s="26" t="s">
        <v>11</v>
      </c>
      <c r="C4" s="204" t="s">
        <v>22</v>
      </c>
      <c r="D4" s="240"/>
      <c r="E4" s="243" t="s">
        <v>23</v>
      </c>
      <c r="F4" s="240"/>
      <c r="G4" s="243" t="s">
        <v>24</v>
      </c>
      <c r="H4" s="240"/>
      <c r="I4" s="243" t="s">
        <v>25</v>
      </c>
      <c r="J4" s="240"/>
      <c r="K4" s="243" t="s">
        <v>26</v>
      </c>
      <c r="L4" s="240"/>
      <c r="M4" s="235" t="s">
        <v>20</v>
      </c>
      <c r="N4" s="238" t="s">
        <v>21</v>
      </c>
      <c r="P4" s="49" t="s">
        <v>11</v>
      </c>
      <c r="Q4" s="204" t="s">
        <v>32</v>
      </c>
      <c r="R4" s="240"/>
      <c r="S4" s="243" t="s">
        <v>33</v>
      </c>
      <c r="T4" s="206"/>
      <c r="U4" s="204" t="s">
        <v>32</v>
      </c>
      <c r="V4" s="240"/>
      <c r="W4" s="232" t="s">
        <v>34</v>
      </c>
      <c r="X4" s="204"/>
      <c r="Y4" s="205"/>
      <c r="Z4" s="205"/>
      <c r="AA4" s="205"/>
      <c r="AB4" s="206"/>
    </row>
    <row r="5" spans="2:28" x14ac:dyDescent="0.25">
      <c r="B5" s="26" t="s">
        <v>12</v>
      </c>
      <c r="C5" s="207"/>
      <c r="D5" s="227"/>
      <c r="E5" s="230"/>
      <c r="F5" s="227"/>
      <c r="G5" s="230"/>
      <c r="H5" s="227"/>
      <c r="I5" s="230"/>
      <c r="J5" s="227"/>
      <c r="K5" s="230"/>
      <c r="L5" s="227"/>
      <c r="M5" s="236"/>
      <c r="N5" s="201"/>
      <c r="P5" s="49" t="s">
        <v>12</v>
      </c>
      <c r="Q5" s="207"/>
      <c r="R5" s="227"/>
      <c r="S5" s="230"/>
      <c r="T5" s="209"/>
      <c r="U5" s="207"/>
      <c r="V5" s="227"/>
      <c r="W5" s="233"/>
      <c r="X5" s="207"/>
      <c r="Y5" s="208"/>
      <c r="Z5" s="208"/>
      <c r="AA5" s="208"/>
      <c r="AB5" s="209"/>
    </row>
    <row r="6" spans="2:28" x14ac:dyDescent="0.25">
      <c r="B6" s="26" t="s">
        <v>13</v>
      </c>
      <c r="C6" s="207"/>
      <c r="D6" s="227"/>
      <c r="E6" s="230"/>
      <c r="F6" s="227"/>
      <c r="G6" s="230"/>
      <c r="H6" s="227"/>
      <c r="I6" s="230"/>
      <c r="J6" s="227"/>
      <c r="K6" s="230"/>
      <c r="L6" s="227"/>
      <c r="M6" s="236"/>
      <c r="N6" s="201"/>
      <c r="P6" s="49" t="s">
        <v>13</v>
      </c>
      <c r="Q6" s="207"/>
      <c r="R6" s="227"/>
      <c r="S6" s="230"/>
      <c r="T6" s="209"/>
      <c r="U6" s="207"/>
      <c r="V6" s="227"/>
      <c r="W6" s="233"/>
      <c r="X6" s="207"/>
      <c r="Y6" s="208"/>
      <c r="Z6" s="208"/>
      <c r="AA6" s="208"/>
      <c r="AB6" s="209"/>
    </row>
    <row r="7" spans="2:28" x14ac:dyDescent="0.25">
      <c r="B7" s="26" t="s">
        <v>14</v>
      </c>
      <c r="C7" s="241"/>
      <c r="D7" s="242"/>
      <c r="E7" s="244"/>
      <c r="F7" s="242"/>
      <c r="G7" s="244"/>
      <c r="H7" s="242"/>
      <c r="I7" s="244"/>
      <c r="J7" s="242"/>
      <c r="K7" s="244"/>
      <c r="L7" s="242"/>
      <c r="M7" s="237"/>
      <c r="N7" s="239"/>
      <c r="P7" s="49" t="s">
        <v>14</v>
      </c>
      <c r="Q7" s="241"/>
      <c r="R7" s="242"/>
      <c r="S7" s="244"/>
      <c r="T7" s="245"/>
      <c r="U7" s="241"/>
      <c r="V7" s="242"/>
      <c r="W7" s="234"/>
      <c r="X7" s="207"/>
      <c r="Y7" s="208"/>
      <c r="Z7" s="208"/>
      <c r="AA7" s="208"/>
      <c r="AB7" s="209"/>
    </row>
    <row r="8" spans="2:28" x14ac:dyDescent="0.25">
      <c r="B8" s="26" t="s">
        <v>15</v>
      </c>
      <c r="C8" s="225" t="s">
        <v>27</v>
      </c>
      <c r="D8" s="226"/>
      <c r="E8" s="229" t="s">
        <v>28</v>
      </c>
      <c r="F8" s="226"/>
      <c r="G8" s="229" t="s">
        <v>29</v>
      </c>
      <c r="H8" s="226"/>
      <c r="I8" s="229" t="s">
        <v>30</v>
      </c>
      <c r="J8" s="226"/>
      <c r="K8" s="229" t="s">
        <v>31</v>
      </c>
      <c r="L8" s="226"/>
      <c r="M8" s="15"/>
      <c r="N8" s="28"/>
      <c r="P8" s="49" t="s">
        <v>15</v>
      </c>
      <c r="Q8" s="222" t="s">
        <v>20</v>
      </c>
      <c r="R8" s="229"/>
      <c r="S8" s="226"/>
      <c r="T8" s="200" t="s">
        <v>21</v>
      </c>
      <c r="U8" s="225" t="s">
        <v>33</v>
      </c>
      <c r="V8" s="226"/>
      <c r="W8" s="200" t="s">
        <v>21</v>
      </c>
      <c r="X8" s="207"/>
      <c r="Y8" s="208"/>
      <c r="Z8" s="208"/>
      <c r="AA8" s="208"/>
      <c r="AB8" s="209"/>
    </row>
    <row r="9" spans="2:28" x14ac:dyDescent="0.25">
      <c r="B9" s="26" t="s">
        <v>16</v>
      </c>
      <c r="C9" s="207"/>
      <c r="D9" s="227"/>
      <c r="E9" s="230"/>
      <c r="F9" s="227"/>
      <c r="G9" s="230"/>
      <c r="H9" s="227"/>
      <c r="I9" s="230"/>
      <c r="J9" s="227"/>
      <c r="K9" s="230"/>
      <c r="L9" s="227"/>
      <c r="M9" s="15"/>
      <c r="N9" s="28"/>
      <c r="P9" s="49" t="s">
        <v>16</v>
      </c>
      <c r="Q9" s="223"/>
      <c r="R9" s="230"/>
      <c r="S9" s="227"/>
      <c r="T9" s="201"/>
      <c r="U9" s="207"/>
      <c r="V9" s="227"/>
      <c r="W9" s="201"/>
      <c r="X9" s="207"/>
      <c r="Y9" s="208"/>
      <c r="Z9" s="208"/>
      <c r="AA9" s="208"/>
      <c r="AB9" s="209"/>
    </row>
    <row r="10" spans="2:28" x14ac:dyDescent="0.25">
      <c r="B10" s="26" t="s">
        <v>17</v>
      </c>
      <c r="C10" s="207"/>
      <c r="D10" s="227"/>
      <c r="E10" s="230"/>
      <c r="F10" s="227"/>
      <c r="G10" s="230"/>
      <c r="H10" s="227"/>
      <c r="I10" s="230"/>
      <c r="J10" s="227"/>
      <c r="K10" s="230"/>
      <c r="L10" s="227"/>
      <c r="M10" s="15"/>
      <c r="N10" s="28"/>
      <c r="P10" s="49" t="s">
        <v>17</v>
      </c>
      <c r="Q10" s="223"/>
      <c r="R10" s="230"/>
      <c r="S10" s="227"/>
      <c r="T10" s="201"/>
      <c r="U10" s="207"/>
      <c r="V10" s="227"/>
      <c r="W10" s="201"/>
      <c r="X10" s="207"/>
      <c r="Y10" s="208"/>
      <c r="Z10" s="208"/>
      <c r="AA10" s="208"/>
      <c r="AB10" s="209"/>
    </row>
    <row r="11" spans="2:28" ht="15.75" thickBot="1" x14ac:dyDescent="0.3">
      <c r="B11" s="26" t="s">
        <v>18</v>
      </c>
      <c r="C11" s="210"/>
      <c r="D11" s="228"/>
      <c r="E11" s="231"/>
      <c r="F11" s="228"/>
      <c r="G11" s="231"/>
      <c r="H11" s="228"/>
      <c r="I11" s="231"/>
      <c r="J11" s="228"/>
      <c r="K11" s="231"/>
      <c r="L11" s="228"/>
      <c r="M11" s="29"/>
      <c r="N11" s="30"/>
      <c r="P11" s="49" t="s">
        <v>18</v>
      </c>
      <c r="Q11" s="224"/>
      <c r="R11" s="231"/>
      <c r="S11" s="228"/>
      <c r="T11" s="202"/>
      <c r="U11" s="210"/>
      <c r="V11" s="228"/>
      <c r="W11" s="202"/>
      <c r="X11" s="210"/>
      <c r="Y11" s="211"/>
      <c r="Z11" s="211"/>
      <c r="AA11" s="211"/>
      <c r="AB11" s="212"/>
    </row>
    <row r="13" spans="2:28" x14ac:dyDescent="0.25">
      <c r="B13" s="25" t="s">
        <v>10</v>
      </c>
    </row>
    <row r="14" spans="2:28" x14ac:dyDescent="0.25">
      <c r="C14" s="49">
        <v>1</v>
      </c>
      <c r="D14" s="49">
        <v>2</v>
      </c>
      <c r="E14" s="49">
        <v>3</v>
      </c>
      <c r="F14" s="49">
        <v>4</v>
      </c>
      <c r="G14" s="49">
        <v>5</v>
      </c>
      <c r="H14" s="49">
        <v>6</v>
      </c>
      <c r="I14" s="49">
        <v>7</v>
      </c>
      <c r="J14" s="49">
        <v>8</v>
      </c>
      <c r="K14" s="49">
        <v>9</v>
      </c>
      <c r="L14" s="49">
        <v>10</v>
      </c>
      <c r="M14" s="49">
        <v>11</v>
      </c>
      <c r="N14" s="49">
        <v>12</v>
      </c>
      <c r="Q14" s="49">
        <v>1</v>
      </c>
      <c r="R14" s="49">
        <v>2</v>
      </c>
      <c r="S14" s="49">
        <v>3</v>
      </c>
      <c r="T14" s="49">
        <v>4</v>
      </c>
      <c r="U14" s="49">
        <v>5</v>
      </c>
      <c r="V14" s="49">
        <v>6</v>
      </c>
      <c r="W14" s="49">
        <v>7</v>
      </c>
      <c r="X14" s="49">
        <v>8</v>
      </c>
      <c r="Y14" s="49">
        <v>9</v>
      </c>
      <c r="Z14" s="49">
        <v>10</v>
      </c>
      <c r="AA14" s="49">
        <v>11</v>
      </c>
      <c r="AB14" s="49">
        <v>12</v>
      </c>
    </row>
    <row r="15" spans="2:28" x14ac:dyDescent="0.25">
      <c r="B15" s="26" t="s">
        <v>11</v>
      </c>
      <c r="C15" s="12">
        <f>'1%_0min'!B14</f>
        <v>716</v>
      </c>
      <c r="D15" s="13">
        <f>'1%_0min'!C14</f>
        <v>681</v>
      </c>
      <c r="E15" s="12">
        <f>'1%_0min'!D14</f>
        <v>464</v>
      </c>
      <c r="F15" s="21">
        <f>'1%_0min'!E14</f>
        <v>1003</v>
      </c>
      <c r="G15" s="13">
        <f>'1%_0min'!F14</f>
        <v>398</v>
      </c>
      <c r="H15" s="13">
        <f>'1%_0min'!G14</f>
        <v>497</v>
      </c>
      <c r="I15" s="12">
        <f>'1%_0min'!H14</f>
        <v>11804</v>
      </c>
      <c r="J15" s="21">
        <f>'1%_0min'!I14</f>
        <v>11597</v>
      </c>
      <c r="K15" s="13">
        <f>'1%_0min'!J14</f>
        <v>14725</v>
      </c>
      <c r="L15" s="13">
        <f>'1%_0min'!K14</f>
        <v>15051</v>
      </c>
      <c r="M15" s="31">
        <f>'1%_0min'!L14</f>
        <v>377</v>
      </c>
      <c r="N15" s="21">
        <f>'1%_0min'!M14</f>
        <v>275</v>
      </c>
      <c r="P15" s="26" t="s">
        <v>11</v>
      </c>
      <c r="Q15" s="12">
        <f>'4%_0min'!B36</f>
        <v>732</v>
      </c>
      <c r="R15" s="13">
        <f>'4%_0min'!C36</f>
        <v>805</v>
      </c>
      <c r="S15" s="12">
        <f>'4%_0min'!D36</f>
        <v>937</v>
      </c>
      <c r="T15" s="21">
        <f>'4%_0min'!E36</f>
        <v>746</v>
      </c>
      <c r="U15" s="13">
        <f>'4%_0min'!F36</f>
        <v>571</v>
      </c>
      <c r="V15" s="13">
        <f>'4%_0min'!G36</f>
        <v>466</v>
      </c>
      <c r="W15" s="12">
        <f>'4%_0min'!H36</f>
        <v>444</v>
      </c>
      <c r="X15" s="213"/>
      <c r="Y15" s="214"/>
      <c r="Z15" s="214"/>
      <c r="AA15" s="214"/>
      <c r="AB15" s="215"/>
    </row>
    <row r="16" spans="2:28" x14ac:dyDescent="0.25">
      <c r="B16" s="26" t="s">
        <v>12</v>
      </c>
      <c r="C16" s="14">
        <f>'1%_0min'!B15</f>
        <v>430</v>
      </c>
      <c r="D16" s="15">
        <f>'1%_0min'!C15</f>
        <v>479</v>
      </c>
      <c r="E16" s="14">
        <f>'1%_0min'!D15</f>
        <v>415</v>
      </c>
      <c r="F16" s="22">
        <f>'1%_0min'!E15</f>
        <v>460</v>
      </c>
      <c r="G16" s="15">
        <f>'1%_0min'!F15</f>
        <v>473</v>
      </c>
      <c r="H16" s="15">
        <f>'1%_0min'!G15</f>
        <v>528</v>
      </c>
      <c r="I16" s="14">
        <f>'1%_0min'!H15</f>
        <v>1518</v>
      </c>
      <c r="J16" s="22">
        <f>'1%_0min'!I15</f>
        <v>1660</v>
      </c>
      <c r="K16" s="15">
        <f>'1%_0min'!J15</f>
        <v>4138</v>
      </c>
      <c r="L16" s="15">
        <f>'1%_0min'!K15</f>
        <v>4575</v>
      </c>
      <c r="M16" s="32">
        <f>'1%_0min'!L15</f>
        <v>746</v>
      </c>
      <c r="N16" s="22">
        <f>'1%_0min'!M15</f>
        <v>236</v>
      </c>
      <c r="P16" s="26" t="s">
        <v>12</v>
      </c>
      <c r="Q16" s="14">
        <f>'4%_0min'!B37</f>
        <v>638</v>
      </c>
      <c r="R16" s="15">
        <f>'4%_0min'!C37</f>
        <v>669</v>
      </c>
      <c r="S16" s="14">
        <f>'4%_0min'!D37</f>
        <v>789</v>
      </c>
      <c r="T16" s="22">
        <f>'4%_0min'!E37</f>
        <v>911</v>
      </c>
      <c r="U16" s="15">
        <f>'4%_0min'!F37</f>
        <v>564</v>
      </c>
      <c r="V16" s="15">
        <f>'4%_0min'!G37</f>
        <v>559</v>
      </c>
      <c r="W16" s="14">
        <f>'4%_0min'!H37</f>
        <v>534</v>
      </c>
      <c r="X16" s="216"/>
      <c r="Y16" s="217"/>
      <c r="Z16" s="217"/>
      <c r="AA16" s="217"/>
      <c r="AB16" s="218"/>
    </row>
    <row r="17" spans="2:28" x14ac:dyDescent="0.25">
      <c r="B17" s="26" t="s">
        <v>13</v>
      </c>
      <c r="C17" s="14">
        <f>'1%_0min'!B16</f>
        <v>299</v>
      </c>
      <c r="D17" s="15">
        <f>'1%_0min'!C16</f>
        <v>424</v>
      </c>
      <c r="E17" s="14">
        <f>'1%_0min'!D16</f>
        <v>333</v>
      </c>
      <c r="F17" s="22">
        <f>'1%_0min'!E16</f>
        <v>582</v>
      </c>
      <c r="G17" s="15">
        <f>'1%_0min'!F16</f>
        <v>325</v>
      </c>
      <c r="H17" s="15">
        <f>'1%_0min'!G16</f>
        <v>318</v>
      </c>
      <c r="I17" s="14">
        <f>'1%_0min'!H16</f>
        <v>573</v>
      </c>
      <c r="J17" s="22">
        <f>'1%_0min'!I16</f>
        <v>642</v>
      </c>
      <c r="K17" s="15">
        <f>'1%_0min'!J16</f>
        <v>748</v>
      </c>
      <c r="L17" s="15">
        <f>'1%_0min'!K16</f>
        <v>765</v>
      </c>
      <c r="M17" s="32">
        <f>'1%_0min'!L16</f>
        <v>301</v>
      </c>
      <c r="N17" s="22">
        <f>'1%_0min'!M16</f>
        <v>249</v>
      </c>
      <c r="P17" s="26" t="s">
        <v>13</v>
      </c>
      <c r="Q17" s="14">
        <f>'4%_0min'!B38</f>
        <v>424</v>
      </c>
      <c r="R17" s="15">
        <f>'4%_0min'!C38</f>
        <v>616</v>
      </c>
      <c r="S17" s="14">
        <f>'4%_0min'!D38</f>
        <v>563</v>
      </c>
      <c r="T17" s="22">
        <f>'4%_0min'!E38</f>
        <v>624</v>
      </c>
      <c r="U17" s="15">
        <f>'4%_0min'!F38</f>
        <v>472</v>
      </c>
      <c r="V17" s="15">
        <f>'4%_0min'!G38</f>
        <v>916</v>
      </c>
      <c r="W17" s="14">
        <f>'4%_0min'!H38</f>
        <v>504</v>
      </c>
      <c r="X17" s="216"/>
      <c r="Y17" s="217"/>
      <c r="Z17" s="217"/>
      <c r="AA17" s="217"/>
      <c r="AB17" s="218"/>
    </row>
    <row r="18" spans="2:28" x14ac:dyDescent="0.25">
      <c r="B18" s="26" t="s">
        <v>14</v>
      </c>
      <c r="C18" s="16">
        <f>'1%_0min'!B17</f>
        <v>447</v>
      </c>
      <c r="D18" s="17">
        <f>'1%_0min'!C17</f>
        <v>494</v>
      </c>
      <c r="E18" s="16">
        <f>'1%_0min'!D17</f>
        <v>469</v>
      </c>
      <c r="F18" s="23">
        <f>'1%_0min'!E17</f>
        <v>404</v>
      </c>
      <c r="G18" s="17">
        <f>'1%_0min'!F17</f>
        <v>395</v>
      </c>
      <c r="H18" s="17">
        <f>'1%_0min'!G17</f>
        <v>359</v>
      </c>
      <c r="I18" s="16">
        <f>'1%_0min'!H17</f>
        <v>543</v>
      </c>
      <c r="J18" s="23">
        <f>'1%_0min'!I17</f>
        <v>568</v>
      </c>
      <c r="K18" s="17">
        <f>'1%_0min'!J17</f>
        <v>809</v>
      </c>
      <c r="L18" s="17">
        <f>'1%_0min'!K17</f>
        <v>509</v>
      </c>
      <c r="M18" s="33">
        <f>'1%_0min'!L17</f>
        <v>361</v>
      </c>
      <c r="N18" s="23">
        <f>'1%_0min'!M17</f>
        <v>360</v>
      </c>
      <c r="P18" s="26" t="s">
        <v>14</v>
      </c>
      <c r="Q18" s="16">
        <f>'4%_0min'!B39</f>
        <v>536</v>
      </c>
      <c r="R18" s="15">
        <f>'4%_0min'!C39</f>
        <v>545</v>
      </c>
      <c r="S18" s="14">
        <f>'4%_0min'!D39</f>
        <v>609</v>
      </c>
      <c r="T18" s="23">
        <f>'4%_0min'!E39</f>
        <v>585</v>
      </c>
      <c r="U18" s="17">
        <f>'4%_0min'!F39</f>
        <v>511</v>
      </c>
      <c r="V18" s="17">
        <f>'4%_0min'!G39</f>
        <v>1275</v>
      </c>
      <c r="W18" s="16">
        <f>'4%_0min'!H39</f>
        <v>1394</v>
      </c>
      <c r="X18" s="216"/>
      <c r="Y18" s="217"/>
      <c r="Z18" s="217"/>
      <c r="AA18" s="217"/>
      <c r="AB18" s="218"/>
    </row>
    <row r="19" spans="2:28" x14ac:dyDescent="0.25">
      <c r="B19" s="26" t="s">
        <v>15</v>
      </c>
      <c r="C19" s="14">
        <f>'1%_0min'!B18</f>
        <v>13811</v>
      </c>
      <c r="D19" s="15">
        <f>'1%_0min'!C18</f>
        <v>13760</v>
      </c>
      <c r="E19" s="14">
        <f>'1%_0min'!D18</f>
        <v>48230</v>
      </c>
      <c r="F19" s="22">
        <f>'1%_0min'!E18</f>
        <v>34816</v>
      </c>
      <c r="G19" s="15">
        <f>'1%_0min'!F18</f>
        <v>31585</v>
      </c>
      <c r="H19" s="15">
        <f>'1%_0min'!G18</f>
        <v>29619</v>
      </c>
      <c r="I19" s="14">
        <f>'1%_0min'!H18</f>
        <v>688</v>
      </c>
      <c r="J19" s="22">
        <f>'1%_0min'!I18</f>
        <v>665</v>
      </c>
      <c r="K19" s="15">
        <f>'1%_0min'!J18</f>
        <v>876</v>
      </c>
      <c r="L19" s="15">
        <f>'1%_0min'!K18</f>
        <v>846</v>
      </c>
      <c r="M19" s="12"/>
      <c r="N19" s="21"/>
      <c r="P19" s="26" t="s">
        <v>15</v>
      </c>
      <c r="Q19" s="14">
        <f>'4%_0min'!B40</f>
        <v>373</v>
      </c>
      <c r="R19" s="12"/>
      <c r="S19" s="21"/>
      <c r="T19" s="22">
        <f>'4%_0min'!E40</f>
        <v>869</v>
      </c>
      <c r="U19" s="15">
        <f>'4%_0min'!F40</f>
        <v>855</v>
      </c>
      <c r="V19" s="15">
        <f>'4%_0min'!G40</f>
        <v>868</v>
      </c>
      <c r="W19" s="14">
        <f>'4%_0min'!H40</f>
        <v>607</v>
      </c>
      <c r="X19" s="216"/>
      <c r="Y19" s="217"/>
      <c r="Z19" s="217"/>
      <c r="AA19" s="217"/>
      <c r="AB19" s="218"/>
    </row>
    <row r="20" spans="2:28" x14ac:dyDescent="0.25">
      <c r="B20" s="26" t="s">
        <v>16</v>
      </c>
      <c r="C20" s="14">
        <f>'1%_0min'!B19</f>
        <v>3438</v>
      </c>
      <c r="D20" s="15">
        <f>'1%_0min'!C19</f>
        <v>3448</v>
      </c>
      <c r="E20" s="14">
        <f>'1%_0min'!D19</f>
        <v>22189</v>
      </c>
      <c r="F20" s="22">
        <f>'1%_0min'!E19</f>
        <v>25778</v>
      </c>
      <c r="G20" s="15">
        <f>'1%_0min'!F19</f>
        <v>28377</v>
      </c>
      <c r="H20" s="15">
        <f>'1%_0min'!G19</f>
        <v>20151</v>
      </c>
      <c r="I20" s="14">
        <f>'1%_0min'!H19</f>
        <v>508</v>
      </c>
      <c r="J20" s="22">
        <f>'1%_0min'!I19</f>
        <v>610</v>
      </c>
      <c r="K20" s="15">
        <f>'1%_0min'!J19</f>
        <v>502</v>
      </c>
      <c r="L20" s="15">
        <f>'1%_0min'!K19</f>
        <v>510</v>
      </c>
      <c r="M20" s="14"/>
      <c r="N20" s="22"/>
      <c r="P20" s="26" t="s">
        <v>16</v>
      </c>
      <c r="Q20" s="14">
        <f>'4%_0min'!B41</f>
        <v>432</v>
      </c>
      <c r="R20" s="14"/>
      <c r="S20" s="22"/>
      <c r="T20" s="22">
        <f>'4%_0min'!E41</f>
        <v>603</v>
      </c>
      <c r="U20" s="15">
        <f>'4%_0min'!F41</f>
        <v>512</v>
      </c>
      <c r="V20" s="15">
        <f>'4%_0min'!G41</f>
        <v>579</v>
      </c>
      <c r="W20" s="14">
        <f>'4%_0min'!H41</f>
        <v>737</v>
      </c>
      <c r="X20" s="216"/>
      <c r="Y20" s="217"/>
      <c r="Z20" s="217"/>
      <c r="AA20" s="217"/>
      <c r="AB20" s="218"/>
    </row>
    <row r="21" spans="2:28" x14ac:dyDescent="0.25">
      <c r="B21" s="26" t="s">
        <v>17</v>
      </c>
      <c r="C21" s="14">
        <f>'1%_0min'!B20</f>
        <v>3450</v>
      </c>
      <c r="D21" s="15">
        <f>'1%_0min'!C20</f>
        <v>3787</v>
      </c>
      <c r="E21" s="14">
        <f>'1%_0min'!D20</f>
        <v>20884</v>
      </c>
      <c r="F21" s="22">
        <f>'1%_0min'!E20</f>
        <v>21931</v>
      </c>
      <c r="G21" s="15">
        <f>'1%_0min'!F20</f>
        <v>19592</v>
      </c>
      <c r="H21" s="15">
        <f>'1%_0min'!G20</f>
        <v>19160</v>
      </c>
      <c r="I21" s="14">
        <f>'1%_0min'!H20</f>
        <v>610</v>
      </c>
      <c r="J21" s="22">
        <f>'1%_0min'!I20</f>
        <v>563</v>
      </c>
      <c r="K21" s="15">
        <f>'1%_0min'!J20</f>
        <v>579</v>
      </c>
      <c r="L21" s="15">
        <f>'1%_0min'!K20</f>
        <v>1008</v>
      </c>
      <c r="M21" s="14"/>
      <c r="N21" s="22"/>
      <c r="P21" s="26" t="s">
        <v>17</v>
      </c>
      <c r="Q21" s="14">
        <f>'4%_0min'!B42</f>
        <v>554</v>
      </c>
      <c r="R21" s="14"/>
      <c r="S21" s="22"/>
      <c r="T21" s="22">
        <f>'4%_0min'!E42</f>
        <v>604</v>
      </c>
      <c r="U21" s="15">
        <f>'4%_0min'!F42</f>
        <v>1454</v>
      </c>
      <c r="V21" s="15">
        <f>'4%_0min'!G42</f>
        <v>2543</v>
      </c>
      <c r="W21" s="14">
        <f>'4%_0min'!H42</f>
        <v>1321</v>
      </c>
      <c r="X21" s="216"/>
      <c r="Y21" s="217"/>
      <c r="Z21" s="217"/>
      <c r="AA21" s="217"/>
      <c r="AB21" s="218"/>
    </row>
    <row r="22" spans="2:28" x14ac:dyDescent="0.25">
      <c r="B22" s="26" t="s">
        <v>18</v>
      </c>
      <c r="C22" s="16">
        <f>'1%_0min'!B21</f>
        <v>685</v>
      </c>
      <c r="D22" s="17">
        <f>'1%_0min'!C21</f>
        <v>492</v>
      </c>
      <c r="E22" s="16">
        <f>'1%_0min'!D21</f>
        <v>665</v>
      </c>
      <c r="F22" s="23">
        <f>'1%_0min'!E21</f>
        <v>741</v>
      </c>
      <c r="G22" s="17">
        <f>'1%_0min'!F21</f>
        <v>874</v>
      </c>
      <c r="H22" s="17">
        <f>'1%_0min'!G21</f>
        <v>703</v>
      </c>
      <c r="I22" s="16">
        <f>'1%_0min'!H21</f>
        <v>374</v>
      </c>
      <c r="J22" s="23">
        <f>'1%_0min'!I21</f>
        <v>399</v>
      </c>
      <c r="K22" s="17">
        <f>'1%_0min'!J21</f>
        <v>435</v>
      </c>
      <c r="L22" s="17">
        <f>'1%_0min'!K21</f>
        <v>353</v>
      </c>
      <c r="M22" s="16"/>
      <c r="N22" s="23"/>
      <c r="P22" s="26" t="s">
        <v>18</v>
      </c>
      <c r="Q22" s="16">
        <f>'4%_0min'!B43</f>
        <v>347</v>
      </c>
      <c r="R22" s="16"/>
      <c r="S22" s="23"/>
      <c r="T22" s="23">
        <f>'4%_0min'!E43</f>
        <v>381</v>
      </c>
      <c r="U22" s="17">
        <f>'4%_0min'!F43</f>
        <v>421</v>
      </c>
      <c r="V22" s="17">
        <f>'4%_0min'!G43</f>
        <v>568</v>
      </c>
      <c r="W22" s="16">
        <f>'4%_0min'!H43</f>
        <v>476</v>
      </c>
      <c r="X22" s="219"/>
      <c r="Y22" s="220"/>
      <c r="Z22" s="220"/>
      <c r="AA22" s="220"/>
      <c r="AB22" s="221"/>
    </row>
    <row r="23" spans="2:28" x14ac:dyDescent="0.25">
      <c r="B23" s="34"/>
    </row>
    <row r="25" spans="2:28" x14ac:dyDescent="0.25">
      <c r="B25" s="61" t="s">
        <v>36</v>
      </c>
      <c r="C25" s="42" t="s">
        <v>37</v>
      </c>
      <c r="D25" s="42" t="s">
        <v>38</v>
      </c>
      <c r="E25" s="42" t="s">
        <v>39</v>
      </c>
      <c r="F25" s="42" t="s">
        <v>40</v>
      </c>
      <c r="G25" s="24" t="s">
        <v>41</v>
      </c>
      <c r="P25" s="61" t="s">
        <v>36</v>
      </c>
      <c r="Q25" s="42" t="s">
        <v>37</v>
      </c>
      <c r="R25" s="42" t="s">
        <v>38</v>
      </c>
      <c r="S25" s="42" t="s">
        <v>39</v>
      </c>
      <c r="T25" s="42" t="s">
        <v>40</v>
      </c>
      <c r="U25" s="24" t="s">
        <v>41</v>
      </c>
    </row>
    <row r="26" spans="2:28" x14ac:dyDescent="0.25">
      <c r="B26" s="59" t="str">
        <f>M4</f>
        <v>VC  (4%DMSO)</v>
      </c>
      <c r="C26" s="15">
        <f>M15</f>
        <v>377</v>
      </c>
      <c r="D26" s="15">
        <f>M16</f>
        <v>746</v>
      </c>
      <c r="E26" s="15">
        <f>M17</f>
        <v>301</v>
      </c>
      <c r="F26" s="15">
        <f>M18</f>
        <v>361</v>
      </c>
      <c r="G26" s="62">
        <f>AVERAGE(C26:F26)</f>
        <v>446.25</v>
      </c>
      <c r="P26" s="59" t="str">
        <f>Q8</f>
        <v>VC  (4%DMSO)</v>
      </c>
      <c r="Q26" s="15">
        <f>W15</f>
        <v>444</v>
      </c>
      <c r="R26" s="15">
        <f>W16</f>
        <v>534</v>
      </c>
      <c r="S26" s="15">
        <f>W17</f>
        <v>504</v>
      </c>
      <c r="T26" s="15" t="s">
        <v>52</v>
      </c>
      <c r="U26" s="62">
        <f>AVERAGE(Q26:T26)</f>
        <v>494</v>
      </c>
    </row>
    <row r="27" spans="2:28" x14ac:dyDescent="0.25">
      <c r="B27" s="60" t="str">
        <f>N4</f>
        <v>Buffer</v>
      </c>
      <c r="C27" s="17">
        <f>N15</f>
        <v>275</v>
      </c>
      <c r="D27" s="17">
        <f>N16</f>
        <v>236</v>
      </c>
      <c r="E27" s="17">
        <f>N17</f>
        <v>249</v>
      </c>
      <c r="F27" s="17">
        <f>N18</f>
        <v>360</v>
      </c>
      <c r="G27" s="63">
        <f>AVERAGE(C27:F27)</f>
        <v>280</v>
      </c>
      <c r="P27" s="60" t="str">
        <f>T8</f>
        <v>Buffer</v>
      </c>
      <c r="Q27" s="17">
        <f>W19</f>
        <v>607</v>
      </c>
      <c r="R27" s="17">
        <f>W20</f>
        <v>737</v>
      </c>
      <c r="S27" s="17" t="s">
        <v>52</v>
      </c>
      <c r="T27" s="17">
        <f>W22</f>
        <v>476</v>
      </c>
      <c r="U27" s="63">
        <f>AVERAGE(Q27:T27)</f>
        <v>606.66666666666663</v>
      </c>
    </row>
    <row r="29" spans="2:28" x14ac:dyDescent="0.25">
      <c r="I29" s="15"/>
      <c r="J29" s="15"/>
      <c r="K29" s="15"/>
      <c r="L29" s="15"/>
      <c r="M29" s="15"/>
      <c r="N29" s="15"/>
      <c r="O29" s="15"/>
    </row>
    <row r="30" spans="2:28" x14ac:dyDescent="0.25">
      <c r="B30" s="44" t="s">
        <v>42</v>
      </c>
      <c r="C30" s="45" t="s">
        <v>43</v>
      </c>
      <c r="D30" s="45" t="s">
        <v>37</v>
      </c>
      <c r="E30" s="45" t="s">
        <v>38</v>
      </c>
      <c r="F30" s="46" t="s">
        <v>41</v>
      </c>
      <c r="G30" s="66" t="s">
        <v>47</v>
      </c>
      <c r="I30" s="64"/>
      <c r="J30" s="64"/>
      <c r="K30" s="64"/>
      <c r="L30" s="64"/>
      <c r="M30" s="64"/>
      <c r="N30" s="64"/>
      <c r="O30" s="15"/>
      <c r="P30" s="66" t="s">
        <v>42</v>
      </c>
      <c r="Q30" s="67" t="s">
        <v>43</v>
      </c>
      <c r="R30" s="67" t="s">
        <v>37</v>
      </c>
      <c r="S30" s="67" t="s">
        <v>38</v>
      </c>
      <c r="T30" s="68" t="s">
        <v>41</v>
      </c>
      <c r="U30" s="69" t="s">
        <v>47</v>
      </c>
    </row>
    <row r="31" spans="2:28" x14ac:dyDescent="0.25">
      <c r="B31" s="197" t="str">
        <f>C4</f>
        <v>MDV0305</v>
      </c>
      <c r="C31" s="35">
        <v>2.0000000000000001E-4</v>
      </c>
      <c r="D31" s="13">
        <f>C15</f>
        <v>716</v>
      </c>
      <c r="E31" s="21">
        <f>D15</f>
        <v>681</v>
      </c>
      <c r="F31" s="38">
        <f>AVERAGE(D31:E31)</f>
        <v>698.5</v>
      </c>
      <c r="G31" s="70">
        <f>F31/$G$26</f>
        <v>1.565266106442577</v>
      </c>
      <c r="I31" s="15"/>
      <c r="J31" s="15"/>
      <c r="K31" s="15"/>
      <c r="L31" s="15"/>
      <c r="M31" s="15"/>
      <c r="N31" s="15"/>
      <c r="O31" s="15"/>
      <c r="P31" s="197" t="str">
        <f>Q4</f>
        <v>MDV8461</v>
      </c>
      <c r="Q31" s="35">
        <v>2.0000000000000001E-4</v>
      </c>
      <c r="R31" s="13">
        <f>U15</f>
        <v>571</v>
      </c>
      <c r="S31" s="21">
        <f t="shared" ref="S31:S38" si="0">V15</f>
        <v>466</v>
      </c>
      <c r="T31" s="38">
        <f>AVERAGE(R31:S31)</f>
        <v>518.5</v>
      </c>
      <c r="U31" s="38">
        <f>T31/$U$26</f>
        <v>1.0495951417004048</v>
      </c>
    </row>
    <row r="32" spans="2:28" x14ac:dyDescent="0.25">
      <c r="B32" s="198"/>
      <c r="C32" s="36">
        <f>C31/2</f>
        <v>1E-4</v>
      </c>
      <c r="D32" s="15">
        <f t="shared" ref="D32:E34" si="1">C16</f>
        <v>430</v>
      </c>
      <c r="E32" s="22">
        <f t="shared" si="1"/>
        <v>479</v>
      </c>
      <c r="F32" s="39">
        <f t="shared" ref="F32:F50" si="2">AVERAGE(D32:E32)</f>
        <v>454.5</v>
      </c>
      <c r="G32" s="62">
        <f t="shared" ref="G32:G50" si="3">F32/$G$26</f>
        <v>1.0184873949579831</v>
      </c>
      <c r="I32" s="15"/>
      <c r="J32" s="15"/>
      <c r="K32" s="15"/>
      <c r="L32" s="15"/>
      <c r="M32" s="15"/>
      <c r="N32" s="15"/>
      <c r="O32" s="15"/>
      <c r="P32" s="198"/>
      <c r="Q32" s="72">
        <f>Q31/2</f>
        <v>1E-4</v>
      </c>
      <c r="R32" s="15">
        <f t="shared" ref="R32:R38" si="4">U16</f>
        <v>564</v>
      </c>
      <c r="S32" s="22">
        <f t="shared" si="0"/>
        <v>559</v>
      </c>
      <c r="T32" s="39">
        <f t="shared" ref="T32:T38" si="5">AVERAGE(R32:S32)</f>
        <v>561.5</v>
      </c>
      <c r="U32" s="39">
        <f t="shared" ref="U32:U38" si="6">T32/$U$26</f>
        <v>1.1366396761133604</v>
      </c>
    </row>
    <row r="33" spans="2:21" x14ac:dyDescent="0.25">
      <c r="B33" s="198"/>
      <c r="C33" s="36">
        <f>C32/3.16</f>
        <v>3.1645569620253167E-5</v>
      </c>
      <c r="D33" s="15">
        <f t="shared" si="1"/>
        <v>299</v>
      </c>
      <c r="E33" s="22">
        <f t="shared" si="1"/>
        <v>424</v>
      </c>
      <c r="F33" s="39">
        <f t="shared" si="2"/>
        <v>361.5</v>
      </c>
      <c r="G33" s="62">
        <f t="shared" si="3"/>
        <v>0.81008403361344539</v>
      </c>
      <c r="P33" s="198"/>
      <c r="Q33" s="72">
        <f>Q32/3.16</f>
        <v>3.1645569620253167E-5</v>
      </c>
      <c r="R33" s="15">
        <f t="shared" si="4"/>
        <v>472</v>
      </c>
      <c r="S33" s="22">
        <f t="shared" si="0"/>
        <v>916</v>
      </c>
      <c r="T33" s="39">
        <f t="shared" si="5"/>
        <v>694</v>
      </c>
      <c r="U33" s="39">
        <f t="shared" si="6"/>
        <v>1.4048582995951417</v>
      </c>
    </row>
    <row r="34" spans="2:21" x14ac:dyDescent="0.25">
      <c r="B34" s="199"/>
      <c r="C34" s="37">
        <f>C33/3.16</f>
        <v>1.00144207659029E-5</v>
      </c>
      <c r="D34" s="17">
        <f t="shared" si="1"/>
        <v>447</v>
      </c>
      <c r="E34" s="23">
        <f t="shared" si="1"/>
        <v>494</v>
      </c>
      <c r="F34" s="40">
        <f t="shared" si="2"/>
        <v>470.5</v>
      </c>
      <c r="G34" s="63">
        <f t="shared" si="3"/>
        <v>1.0543417366946779</v>
      </c>
      <c r="P34" s="199"/>
      <c r="Q34" s="73">
        <f>Q33/3.16</f>
        <v>1.00144207659029E-5</v>
      </c>
      <c r="R34" s="17">
        <f t="shared" si="4"/>
        <v>511</v>
      </c>
      <c r="S34" s="23">
        <f t="shared" si="0"/>
        <v>1275</v>
      </c>
      <c r="T34" s="40">
        <f t="shared" si="5"/>
        <v>893</v>
      </c>
      <c r="U34" s="40">
        <f t="shared" si="6"/>
        <v>1.8076923076923077</v>
      </c>
    </row>
    <row r="35" spans="2:21" x14ac:dyDescent="0.25">
      <c r="B35" s="197" t="str">
        <f>E4</f>
        <v>MDV1777</v>
      </c>
      <c r="C35" s="35">
        <v>2.0000000000000001E-4</v>
      </c>
      <c r="D35" s="13">
        <f>E15</f>
        <v>464</v>
      </c>
      <c r="E35" s="21">
        <f>F15</f>
        <v>1003</v>
      </c>
      <c r="F35" s="38">
        <f t="shared" si="2"/>
        <v>733.5</v>
      </c>
      <c r="G35" s="70">
        <f t="shared" si="3"/>
        <v>1.6436974789915966</v>
      </c>
      <c r="P35" s="197" t="str">
        <f>S4</f>
        <v>MDV8462</v>
      </c>
      <c r="Q35" s="35">
        <v>2.0000000000000001E-4</v>
      </c>
      <c r="R35" s="13">
        <f t="shared" si="4"/>
        <v>855</v>
      </c>
      <c r="S35" s="13">
        <f t="shared" si="0"/>
        <v>868</v>
      </c>
      <c r="T35" s="70">
        <f>AVERAGE(R35:S35)</f>
        <v>861.5</v>
      </c>
      <c r="U35" s="38">
        <f t="shared" si="6"/>
        <v>1.7439271255060729</v>
      </c>
    </row>
    <row r="36" spans="2:21" x14ac:dyDescent="0.25">
      <c r="B36" s="198"/>
      <c r="C36" s="36">
        <f>C35/2</f>
        <v>1E-4</v>
      </c>
      <c r="D36" s="15">
        <f t="shared" ref="D36:E38" si="7">E16</f>
        <v>415</v>
      </c>
      <c r="E36" s="22">
        <f t="shared" si="7"/>
        <v>460</v>
      </c>
      <c r="F36" s="39">
        <f t="shared" si="2"/>
        <v>437.5</v>
      </c>
      <c r="G36" s="62">
        <f t="shared" si="3"/>
        <v>0.98039215686274506</v>
      </c>
      <c r="P36" s="198"/>
      <c r="Q36" s="36">
        <f>Q35/2</f>
        <v>1E-4</v>
      </c>
      <c r="R36" s="15">
        <f t="shared" si="4"/>
        <v>512</v>
      </c>
      <c r="S36" s="15">
        <f t="shared" si="0"/>
        <v>579</v>
      </c>
      <c r="T36" s="62">
        <f t="shared" si="5"/>
        <v>545.5</v>
      </c>
      <c r="U36" s="39">
        <f t="shared" si="6"/>
        <v>1.1042510121457489</v>
      </c>
    </row>
    <row r="37" spans="2:21" x14ac:dyDescent="0.25">
      <c r="B37" s="198"/>
      <c r="C37" s="36">
        <f>C36/3.16</f>
        <v>3.1645569620253167E-5</v>
      </c>
      <c r="D37" s="15">
        <f t="shared" si="7"/>
        <v>333</v>
      </c>
      <c r="E37" s="22">
        <f t="shared" si="7"/>
        <v>582</v>
      </c>
      <c r="F37" s="39">
        <f t="shared" si="2"/>
        <v>457.5</v>
      </c>
      <c r="G37" s="62">
        <f t="shared" si="3"/>
        <v>1.0252100840336134</v>
      </c>
      <c r="P37" s="198"/>
      <c r="Q37" s="36">
        <f>Q36/3.16</f>
        <v>3.1645569620253167E-5</v>
      </c>
      <c r="R37" s="15">
        <f t="shared" si="4"/>
        <v>1454</v>
      </c>
      <c r="S37" s="15"/>
      <c r="T37" s="62">
        <f t="shared" si="5"/>
        <v>1454</v>
      </c>
      <c r="U37" s="39">
        <f t="shared" si="6"/>
        <v>2.9433198380566803</v>
      </c>
    </row>
    <row r="38" spans="2:21" x14ac:dyDescent="0.25">
      <c r="B38" s="199"/>
      <c r="C38" s="37">
        <f>C37/3.16</f>
        <v>1.00144207659029E-5</v>
      </c>
      <c r="D38" s="17">
        <f t="shared" si="7"/>
        <v>469</v>
      </c>
      <c r="E38" s="23">
        <f t="shared" si="7"/>
        <v>404</v>
      </c>
      <c r="F38" s="40">
        <f t="shared" si="2"/>
        <v>436.5</v>
      </c>
      <c r="G38" s="63">
        <f t="shared" si="3"/>
        <v>0.97815126050420165</v>
      </c>
      <c r="P38" s="199"/>
      <c r="Q38" s="37">
        <f>Q37/3.16</f>
        <v>1.00144207659029E-5</v>
      </c>
      <c r="R38" s="17">
        <f t="shared" si="4"/>
        <v>421</v>
      </c>
      <c r="S38" s="17">
        <f t="shared" si="0"/>
        <v>568</v>
      </c>
      <c r="T38" s="63">
        <f t="shared" si="5"/>
        <v>494.5</v>
      </c>
      <c r="U38" s="40">
        <f t="shared" si="6"/>
        <v>1.0010121457489878</v>
      </c>
    </row>
    <row r="39" spans="2:21" x14ac:dyDescent="0.25">
      <c r="B39" s="197" t="str">
        <f>G4</f>
        <v>MDV1778</v>
      </c>
      <c r="C39" s="35">
        <v>2.0000000000000001E-4</v>
      </c>
      <c r="D39" s="13">
        <f>G15</f>
        <v>398</v>
      </c>
      <c r="E39" s="21">
        <f t="shared" ref="E39:E42" si="8">H15</f>
        <v>497</v>
      </c>
      <c r="F39" s="38">
        <f t="shared" si="2"/>
        <v>447.5</v>
      </c>
      <c r="G39" s="70">
        <f t="shared" si="3"/>
        <v>1.0028011204481793</v>
      </c>
    </row>
    <row r="40" spans="2:21" x14ac:dyDescent="0.25">
      <c r="B40" s="198"/>
      <c r="C40" s="36">
        <f>C39/2</f>
        <v>1E-4</v>
      </c>
      <c r="D40" s="15">
        <f t="shared" ref="D40:D42" si="9">G16</f>
        <v>473</v>
      </c>
      <c r="E40" s="22">
        <f t="shared" si="8"/>
        <v>528</v>
      </c>
      <c r="F40" s="39">
        <f t="shared" si="2"/>
        <v>500.5</v>
      </c>
      <c r="G40" s="62">
        <f t="shared" si="3"/>
        <v>1.1215686274509804</v>
      </c>
      <c r="J40" s="77"/>
    </row>
    <row r="41" spans="2:21" x14ac:dyDescent="0.25">
      <c r="B41" s="198"/>
      <c r="C41" s="36">
        <f>C40/3.16</f>
        <v>3.1645569620253167E-5</v>
      </c>
      <c r="D41" s="15">
        <f t="shared" si="9"/>
        <v>325</v>
      </c>
      <c r="E41" s="22">
        <f t="shared" si="8"/>
        <v>318</v>
      </c>
      <c r="F41" s="39">
        <f t="shared" si="2"/>
        <v>321.5</v>
      </c>
      <c r="G41" s="62">
        <f t="shared" si="3"/>
        <v>0.72044817927170868</v>
      </c>
    </row>
    <row r="42" spans="2:21" x14ac:dyDescent="0.25">
      <c r="B42" s="199"/>
      <c r="C42" s="37">
        <f>C41/3.16</f>
        <v>1.00144207659029E-5</v>
      </c>
      <c r="D42" s="17">
        <f t="shared" si="9"/>
        <v>395</v>
      </c>
      <c r="E42" s="23">
        <f t="shared" si="8"/>
        <v>359</v>
      </c>
      <c r="F42" s="40">
        <f t="shared" si="2"/>
        <v>377</v>
      </c>
      <c r="G42" s="63">
        <f t="shared" si="3"/>
        <v>0.84481792717086834</v>
      </c>
    </row>
    <row r="43" spans="2:21" x14ac:dyDescent="0.25">
      <c r="B43" s="197" t="str">
        <f>I4</f>
        <v>MDV2269</v>
      </c>
      <c r="C43" s="35">
        <v>2.0000000000000001E-4</v>
      </c>
      <c r="D43" s="13">
        <f t="shared" ref="D43:E46" si="10">I15</f>
        <v>11804</v>
      </c>
      <c r="E43" s="21">
        <f t="shared" si="10"/>
        <v>11597</v>
      </c>
      <c r="F43" s="38">
        <f t="shared" si="2"/>
        <v>11700.5</v>
      </c>
      <c r="G43" s="74">
        <f t="shared" si="3"/>
        <v>26.219607843137254</v>
      </c>
    </row>
    <row r="44" spans="2:21" x14ac:dyDescent="0.25">
      <c r="B44" s="198"/>
      <c r="C44" s="36">
        <f>C43/2</f>
        <v>1E-4</v>
      </c>
      <c r="D44" s="15">
        <f t="shared" si="10"/>
        <v>1518</v>
      </c>
      <c r="E44" s="22">
        <f t="shared" si="10"/>
        <v>1660</v>
      </c>
      <c r="F44" s="39">
        <f t="shared" si="2"/>
        <v>1589</v>
      </c>
      <c r="G44" s="91">
        <f t="shared" si="3"/>
        <v>3.56078431372549</v>
      </c>
    </row>
    <row r="45" spans="2:21" x14ac:dyDescent="0.25">
      <c r="B45" s="198"/>
      <c r="C45" s="36">
        <f>C44/3.16</f>
        <v>3.1645569620253167E-5</v>
      </c>
      <c r="D45" s="15">
        <f t="shared" si="10"/>
        <v>573</v>
      </c>
      <c r="E45" s="22">
        <f t="shared" si="10"/>
        <v>642</v>
      </c>
      <c r="F45" s="39">
        <f t="shared" si="2"/>
        <v>607.5</v>
      </c>
      <c r="G45" s="62">
        <f t="shared" si="3"/>
        <v>1.3613445378151261</v>
      </c>
    </row>
    <row r="46" spans="2:21" x14ac:dyDescent="0.25">
      <c r="B46" s="199"/>
      <c r="C46" s="37">
        <f>C45/3.16</f>
        <v>1.00144207659029E-5</v>
      </c>
      <c r="D46" s="17">
        <f t="shared" si="10"/>
        <v>543</v>
      </c>
      <c r="E46" s="23">
        <f t="shared" si="10"/>
        <v>568</v>
      </c>
      <c r="F46" s="40">
        <f t="shared" si="2"/>
        <v>555.5</v>
      </c>
      <c r="G46" s="63">
        <f t="shared" si="3"/>
        <v>1.2448179271708684</v>
      </c>
    </row>
    <row r="47" spans="2:21" x14ac:dyDescent="0.25">
      <c r="B47" s="197" t="str">
        <f>K4</f>
        <v>MDV8452</v>
      </c>
      <c r="C47" s="35">
        <v>2.0000000000000001E-4</v>
      </c>
      <c r="D47" s="13">
        <f t="shared" ref="D47:E50" si="11">K15</f>
        <v>14725</v>
      </c>
      <c r="E47" s="18">
        <f t="shared" si="11"/>
        <v>15051</v>
      </c>
      <c r="F47" s="70">
        <f t="shared" si="2"/>
        <v>14888</v>
      </c>
      <c r="G47" s="75">
        <f t="shared" si="3"/>
        <v>33.3624649859944</v>
      </c>
    </row>
    <row r="48" spans="2:21" x14ac:dyDescent="0.25">
      <c r="B48" s="198"/>
      <c r="C48" s="36">
        <f>C47/2</f>
        <v>1E-4</v>
      </c>
      <c r="D48" s="15">
        <f t="shared" si="11"/>
        <v>4138</v>
      </c>
      <c r="E48" s="19">
        <f t="shared" si="11"/>
        <v>4575</v>
      </c>
      <c r="F48" s="62">
        <f t="shared" si="2"/>
        <v>4356.5</v>
      </c>
      <c r="G48" s="75">
        <f t="shared" si="3"/>
        <v>9.7624649859943986</v>
      </c>
    </row>
    <row r="49" spans="2:7" x14ac:dyDescent="0.25">
      <c r="B49" s="198"/>
      <c r="C49" s="36">
        <f>C48/3.16</f>
        <v>3.1645569620253167E-5</v>
      </c>
      <c r="D49" s="15">
        <f t="shared" si="11"/>
        <v>748</v>
      </c>
      <c r="E49" s="19">
        <f t="shared" si="11"/>
        <v>765</v>
      </c>
      <c r="F49" s="62">
        <f t="shared" si="2"/>
        <v>756.5</v>
      </c>
      <c r="G49" s="62">
        <f t="shared" si="3"/>
        <v>1.6952380952380952</v>
      </c>
    </row>
    <row r="50" spans="2:7" x14ac:dyDescent="0.25">
      <c r="B50" s="199"/>
      <c r="C50" s="37">
        <f>C49/3.16</f>
        <v>1.00144207659029E-5</v>
      </c>
      <c r="D50" s="17">
        <f t="shared" si="11"/>
        <v>809</v>
      </c>
      <c r="E50" s="20">
        <f t="shared" si="11"/>
        <v>509</v>
      </c>
      <c r="F50" s="63">
        <f t="shared" si="2"/>
        <v>659</v>
      </c>
      <c r="G50" s="63">
        <f t="shared" si="3"/>
        <v>1.4767507002801121</v>
      </c>
    </row>
    <row r="51" spans="2:7" x14ac:dyDescent="0.25">
      <c r="B51" s="197" t="str">
        <f>C8</f>
        <v>MDV8453</v>
      </c>
      <c r="C51" s="35">
        <v>2.0000000000000001E-4</v>
      </c>
      <c r="D51" s="27">
        <f t="shared" ref="D51:E54" si="12">C19</f>
        <v>13811</v>
      </c>
      <c r="E51" s="27">
        <f t="shared" si="12"/>
        <v>13760</v>
      </c>
      <c r="F51" s="70">
        <f>AVERAGE(D51:E51)</f>
        <v>13785.5</v>
      </c>
      <c r="G51" s="74">
        <f>F51/$G$26</f>
        <v>30.89187675070028</v>
      </c>
    </row>
    <row r="52" spans="2:7" x14ac:dyDescent="0.25">
      <c r="B52" s="198"/>
      <c r="C52" s="36">
        <f>C51/2</f>
        <v>1E-4</v>
      </c>
      <c r="D52" s="27">
        <f t="shared" si="12"/>
        <v>3438</v>
      </c>
      <c r="E52" s="27">
        <f t="shared" si="12"/>
        <v>3448</v>
      </c>
      <c r="F52" s="62">
        <f t="shared" ref="F52:F70" si="13">AVERAGE(D52:E52)</f>
        <v>3443</v>
      </c>
      <c r="G52" s="75">
        <f t="shared" ref="G52:G70" si="14">F52/$G$26</f>
        <v>7.7154061624649861</v>
      </c>
    </row>
    <row r="53" spans="2:7" x14ac:dyDescent="0.25">
      <c r="B53" s="198"/>
      <c r="C53" s="36">
        <f>C52/3.16</f>
        <v>3.1645569620253167E-5</v>
      </c>
      <c r="D53" s="27">
        <f t="shared" si="12"/>
        <v>3450</v>
      </c>
      <c r="E53" s="27">
        <f t="shared" si="12"/>
        <v>3787</v>
      </c>
      <c r="F53" s="62">
        <f t="shared" si="13"/>
        <v>3618.5</v>
      </c>
      <c r="G53" s="62">
        <f t="shared" si="14"/>
        <v>8.1086834733893554</v>
      </c>
    </row>
    <row r="54" spans="2:7" x14ac:dyDescent="0.25">
      <c r="B54" s="198"/>
      <c r="C54" s="36">
        <f>C53/3.16</f>
        <v>1.00144207659029E-5</v>
      </c>
      <c r="D54" s="27">
        <f t="shared" si="12"/>
        <v>685</v>
      </c>
      <c r="E54" s="27">
        <f t="shared" si="12"/>
        <v>492</v>
      </c>
      <c r="F54" s="62">
        <f t="shared" si="13"/>
        <v>588.5</v>
      </c>
      <c r="G54" s="63">
        <f t="shared" si="14"/>
        <v>1.3187675070028011</v>
      </c>
    </row>
    <row r="55" spans="2:7" x14ac:dyDescent="0.25">
      <c r="B55" s="197" t="str">
        <f>E8</f>
        <v>MDV8454</v>
      </c>
      <c r="C55" s="35">
        <v>2.0000000000000001E-4</v>
      </c>
      <c r="D55" s="13">
        <f t="shared" ref="D55:E58" si="15">E19</f>
        <v>48230</v>
      </c>
      <c r="E55" s="13">
        <f t="shared" si="15"/>
        <v>34816</v>
      </c>
      <c r="F55" s="70">
        <f t="shared" si="13"/>
        <v>41523</v>
      </c>
      <c r="G55" s="74">
        <f t="shared" si="14"/>
        <v>93.048739495798316</v>
      </c>
    </row>
    <row r="56" spans="2:7" x14ac:dyDescent="0.25">
      <c r="B56" s="198"/>
      <c r="C56" s="36">
        <f>C55/2</f>
        <v>1E-4</v>
      </c>
      <c r="D56" s="15">
        <f t="shared" si="15"/>
        <v>22189</v>
      </c>
      <c r="E56" s="15">
        <f t="shared" si="15"/>
        <v>25778</v>
      </c>
      <c r="F56" s="62">
        <f t="shared" si="13"/>
        <v>23983.5</v>
      </c>
      <c r="G56" s="75">
        <f t="shared" si="14"/>
        <v>53.744537815126051</v>
      </c>
    </row>
    <row r="57" spans="2:7" x14ac:dyDescent="0.25">
      <c r="B57" s="198"/>
      <c r="C57" s="36">
        <f>C56/3.16</f>
        <v>3.1645569620253167E-5</v>
      </c>
      <c r="D57" s="15">
        <f t="shared" si="15"/>
        <v>20884</v>
      </c>
      <c r="E57" s="15">
        <f t="shared" si="15"/>
        <v>21931</v>
      </c>
      <c r="F57" s="62">
        <f t="shared" si="13"/>
        <v>21407.5</v>
      </c>
      <c r="G57" s="75">
        <f t="shared" si="14"/>
        <v>47.971988795518207</v>
      </c>
    </row>
    <row r="58" spans="2:7" x14ac:dyDescent="0.25">
      <c r="B58" s="199"/>
      <c r="C58" s="37">
        <f>C57/3.16</f>
        <v>1.00144207659029E-5</v>
      </c>
      <c r="D58" s="17">
        <f t="shared" si="15"/>
        <v>665</v>
      </c>
      <c r="E58" s="17">
        <f t="shared" si="15"/>
        <v>741</v>
      </c>
      <c r="F58" s="63">
        <f t="shared" si="13"/>
        <v>703</v>
      </c>
      <c r="G58" s="78">
        <f t="shared" si="14"/>
        <v>1.5753501400560224</v>
      </c>
    </row>
    <row r="59" spans="2:7" x14ac:dyDescent="0.25">
      <c r="B59" s="197" t="str">
        <f>G8</f>
        <v>MDV8455</v>
      </c>
      <c r="C59" s="35">
        <v>2.0000000000000001E-4</v>
      </c>
      <c r="D59" s="13">
        <f t="shared" ref="D59:E62" si="16">G19</f>
        <v>31585</v>
      </c>
      <c r="E59" s="13">
        <f t="shared" si="16"/>
        <v>29619</v>
      </c>
      <c r="F59" s="70">
        <f t="shared" si="13"/>
        <v>30602</v>
      </c>
      <c r="G59" s="74">
        <f t="shared" si="14"/>
        <v>68.575910364145656</v>
      </c>
    </row>
    <row r="60" spans="2:7" x14ac:dyDescent="0.25">
      <c r="B60" s="198"/>
      <c r="C60" s="36">
        <f>C59/2</f>
        <v>1E-4</v>
      </c>
      <c r="D60" s="15">
        <f t="shared" si="16"/>
        <v>28377</v>
      </c>
      <c r="E60" s="15">
        <f t="shared" si="16"/>
        <v>20151</v>
      </c>
      <c r="F60" s="62">
        <f t="shared" si="13"/>
        <v>24264</v>
      </c>
      <c r="G60" s="75">
        <f t="shared" si="14"/>
        <v>54.373109243697478</v>
      </c>
    </row>
    <row r="61" spans="2:7" x14ac:dyDescent="0.25">
      <c r="B61" s="198"/>
      <c r="C61" s="36">
        <f>C60/3.16</f>
        <v>3.1645569620253167E-5</v>
      </c>
      <c r="D61" s="15">
        <f t="shared" si="16"/>
        <v>19592</v>
      </c>
      <c r="E61" s="15">
        <f t="shared" si="16"/>
        <v>19160</v>
      </c>
      <c r="F61" s="62">
        <f t="shared" si="13"/>
        <v>19376</v>
      </c>
      <c r="G61" s="75">
        <f t="shared" si="14"/>
        <v>43.419607843137257</v>
      </c>
    </row>
    <row r="62" spans="2:7" x14ac:dyDescent="0.25">
      <c r="B62" s="199"/>
      <c r="C62" s="37">
        <f>C61/3.16</f>
        <v>1.00144207659029E-5</v>
      </c>
      <c r="D62" s="17">
        <f t="shared" si="16"/>
        <v>874</v>
      </c>
      <c r="E62" s="17">
        <f t="shared" si="16"/>
        <v>703</v>
      </c>
      <c r="F62" s="63">
        <f t="shared" si="13"/>
        <v>788.5</v>
      </c>
      <c r="G62" s="78">
        <f t="shared" si="14"/>
        <v>1.7669467787114845</v>
      </c>
    </row>
    <row r="63" spans="2:7" x14ac:dyDescent="0.25">
      <c r="B63" s="197" t="str">
        <f>I8</f>
        <v>MDV8456</v>
      </c>
      <c r="C63" s="35">
        <v>2.0000000000000001E-4</v>
      </c>
      <c r="D63" s="13">
        <f t="shared" ref="D63:E66" si="17">I19</f>
        <v>688</v>
      </c>
      <c r="E63" s="13">
        <f t="shared" si="17"/>
        <v>665</v>
      </c>
      <c r="F63" s="70">
        <f t="shared" si="13"/>
        <v>676.5</v>
      </c>
      <c r="G63" s="70">
        <f t="shared" si="14"/>
        <v>1.5159663865546218</v>
      </c>
    </row>
    <row r="64" spans="2:7" x14ac:dyDescent="0.25">
      <c r="B64" s="198"/>
      <c r="C64" s="36">
        <f>C63/2</f>
        <v>1E-4</v>
      </c>
      <c r="D64" s="15">
        <f t="shared" si="17"/>
        <v>508</v>
      </c>
      <c r="E64" s="15">
        <f t="shared" si="17"/>
        <v>610</v>
      </c>
      <c r="F64" s="62">
        <f t="shared" si="13"/>
        <v>559</v>
      </c>
      <c r="G64" s="62">
        <f t="shared" si="14"/>
        <v>1.2526610644257703</v>
      </c>
    </row>
    <row r="65" spans="2:7" x14ac:dyDescent="0.25">
      <c r="B65" s="198"/>
      <c r="C65" s="36">
        <f>C64/3.16</f>
        <v>3.1645569620253167E-5</v>
      </c>
      <c r="D65" s="15">
        <f t="shared" si="17"/>
        <v>610</v>
      </c>
      <c r="E65" s="15">
        <f t="shared" si="17"/>
        <v>563</v>
      </c>
      <c r="F65" s="62">
        <f t="shared" si="13"/>
        <v>586.5</v>
      </c>
      <c r="G65" s="62">
        <f t="shared" si="14"/>
        <v>1.3142857142857143</v>
      </c>
    </row>
    <row r="66" spans="2:7" x14ac:dyDescent="0.25">
      <c r="B66" s="199"/>
      <c r="C66" s="37">
        <f>C65/3.16</f>
        <v>1.00144207659029E-5</v>
      </c>
      <c r="D66" s="17">
        <f t="shared" si="17"/>
        <v>374</v>
      </c>
      <c r="E66" s="17">
        <f t="shared" si="17"/>
        <v>399</v>
      </c>
      <c r="F66" s="63">
        <f t="shared" si="13"/>
        <v>386.5</v>
      </c>
      <c r="G66" s="63">
        <f t="shared" si="14"/>
        <v>0.86610644257703084</v>
      </c>
    </row>
    <row r="67" spans="2:7" x14ac:dyDescent="0.25">
      <c r="B67" s="197" t="str">
        <f>K8</f>
        <v>MDV8457</v>
      </c>
      <c r="C67" s="35">
        <v>2.0000000000000001E-4</v>
      </c>
      <c r="D67" s="13">
        <f t="shared" ref="D67:E70" si="18">K19</f>
        <v>876</v>
      </c>
      <c r="E67" s="13">
        <f t="shared" si="18"/>
        <v>846</v>
      </c>
      <c r="F67" s="70">
        <f t="shared" si="13"/>
        <v>861</v>
      </c>
      <c r="G67" s="70">
        <f t="shared" si="14"/>
        <v>1.9294117647058824</v>
      </c>
    </row>
    <row r="68" spans="2:7" x14ac:dyDescent="0.25">
      <c r="B68" s="198"/>
      <c r="C68" s="36">
        <f>C67/2</f>
        <v>1E-4</v>
      </c>
      <c r="D68" s="15">
        <f t="shared" si="18"/>
        <v>502</v>
      </c>
      <c r="E68" s="15">
        <f t="shared" si="18"/>
        <v>510</v>
      </c>
      <c r="F68" s="62">
        <f t="shared" si="13"/>
        <v>506</v>
      </c>
      <c r="G68" s="62">
        <f t="shared" si="14"/>
        <v>1.1338935574229692</v>
      </c>
    </row>
    <row r="69" spans="2:7" x14ac:dyDescent="0.25">
      <c r="B69" s="198"/>
      <c r="C69" s="36">
        <f>C68/3.16</f>
        <v>3.1645569620253167E-5</v>
      </c>
      <c r="D69" s="15">
        <f t="shared" si="18"/>
        <v>579</v>
      </c>
      <c r="E69" s="15">
        <f t="shared" si="18"/>
        <v>1008</v>
      </c>
      <c r="F69" s="62">
        <f t="shared" si="13"/>
        <v>793.5</v>
      </c>
      <c r="G69" s="62">
        <f t="shared" si="14"/>
        <v>1.7781512605042016</v>
      </c>
    </row>
    <row r="70" spans="2:7" x14ac:dyDescent="0.25">
      <c r="B70" s="199"/>
      <c r="C70" s="37">
        <f>C69/3.16</f>
        <v>1.00144207659029E-5</v>
      </c>
      <c r="D70" s="17">
        <f t="shared" si="18"/>
        <v>435</v>
      </c>
      <c r="E70" s="17">
        <f t="shared" si="18"/>
        <v>353</v>
      </c>
      <c r="F70" s="63">
        <f t="shared" si="13"/>
        <v>394</v>
      </c>
      <c r="G70" s="63">
        <f t="shared" si="14"/>
        <v>0.88291316526610641</v>
      </c>
    </row>
  </sheetData>
  <mergeCells count="37">
    <mergeCell ref="Q2:T2"/>
    <mergeCell ref="U2:W2"/>
    <mergeCell ref="C4:D7"/>
    <mergeCell ref="E4:F7"/>
    <mergeCell ref="G4:H7"/>
    <mergeCell ref="I4:J7"/>
    <mergeCell ref="K4:L7"/>
    <mergeCell ref="M4:M7"/>
    <mergeCell ref="N4:N7"/>
    <mergeCell ref="Q4:R7"/>
    <mergeCell ref="B31:B34"/>
    <mergeCell ref="P31:P34"/>
    <mergeCell ref="S4:T7"/>
    <mergeCell ref="U4:V7"/>
    <mergeCell ref="W4:W7"/>
    <mergeCell ref="C8:D11"/>
    <mergeCell ref="E8:F11"/>
    <mergeCell ref="G8:H11"/>
    <mergeCell ref="I8:J11"/>
    <mergeCell ref="K8:L11"/>
    <mergeCell ref="Q8:Q11"/>
    <mergeCell ref="R8:S11"/>
    <mergeCell ref="T8:T11"/>
    <mergeCell ref="U8:V11"/>
    <mergeCell ref="W8:W11"/>
    <mergeCell ref="X15:AB22"/>
    <mergeCell ref="X4:AB11"/>
    <mergeCell ref="P35:P38"/>
    <mergeCell ref="B39:B42"/>
    <mergeCell ref="B43:B46"/>
    <mergeCell ref="B47:B50"/>
    <mergeCell ref="B51:B54"/>
    <mergeCell ref="B55:B58"/>
    <mergeCell ref="B59:B62"/>
    <mergeCell ref="B63:B66"/>
    <mergeCell ref="B67:B70"/>
    <mergeCell ref="B35:B3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1"/>
  <sheetViews>
    <sheetView workbookViewId="0">
      <selection activeCell="B1" sqref="B1:H51"/>
    </sheetView>
  </sheetViews>
  <sheetFormatPr defaultRowHeight="15" x14ac:dyDescent="0.25"/>
  <cols>
    <col min="7" max="8" width="9.140625" style="27"/>
  </cols>
  <sheetData>
    <row r="1" spans="2:8" s="128" customFormat="1" x14ac:dyDescent="0.25">
      <c r="B1" s="128" t="s">
        <v>67</v>
      </c>
      <c r="C1" s="203" t="s">
        <v>68</v>
      </c>
      <c r="D1" s="203"/>
      <c r="E1" s="203"/>
      <c r="F1" s="203"/>
      <c r="G1" s="203"/>
      <c r="H1" s="203"/>
    </row>
    <row r="2" spans="2:8" x14ac:dyDescent="0.25">
      <c r="B2" t="s">
        <v>66</v>
      </c>
      <c r="C2" s="246" t="s">
        <v>64</v>
      </c>
      <c r="D2" s="246"/>
      <c r="E2" s="246"/>
      <c r="F2" s="247" t="s">
        <v>65</v>
      </c>
      <c r="G2" s="247"/>
      <c r="H2" s="247"/>
    </row>
    <row r="3" spans="2:8" x14ac:dyDescent="0.25">
      <c r="B3" s="41" t="s">
        <v>61</v>
      </c>
      <c r="C3" s="24" t="s">
        <v>62</v>
      </c>
      <c r="D3" s="42" t="s">
        <v>41</v>
      </c>
      <c r="E3" s="42" t="s">
        <v>63</v>
      </c>
      <c r="F3" s="41" t="s">
        <v>62</v>
      </c>
      <c r="G3" s="42" t="s">
        <v>41</v>
      </c>
      <c r="H3" s="43" t="s">
        <v>63</v>
      </c>
    </row>
    <row r="4" spans="2:8" x14ac:dyDescent="0.25">
      <c r="B4" s="229" t="str">
        <f>'Analysis_4%'!B31</f>
        <v>MDV0305</v>
      </c>
      <c r="C4" s="145">
        <f>'Analysis_4%'!C31</f>
        <v>8.0000000000000004E-4</v>
      </c>
      <c r="D4" s="143">
        <f>'Analysis_4%'!F31</f>
        <v>1396</v>
      </c>
      <c r="E4" s="143">
        <f>'Analysis_4%'!G31</f>
        <v>2.2534301856335754</v>
      </c>
      <c r="F4" s="148">
        <f>'analysis_1%'!C31</f>
        <v>2.0000000000000001E-4</v>
      </c>
      <c r="G4" s="143">
        <f>'analysis_1%'!F31</f>
        <v>698.5</v>
      </c>
      <c r="H4" s="38">
        <f>'analysis_1%'!G31</f>
        <v>1.565266106442577</v>
      </c>
    </row>
    <row r="5" spans="2:8" x14ac:dyDescent="0.25">
      <c r="B5" s="230"/>
      <c r="C5" s="146">
        <f>'Analysis_4%'!C32</f>
        <v>4.0000000000000002E-4</v>
      </c>
      <c r="D5" s="65">
        <f>'Analysis_4%'!F32</f>
        <v>930.5</v>
      </c>
      <c r="E5" s="65">
        <f>'Analysis_4%'!G32</f>
        <v>1.5020177562550443</v>
      </c>
      <c r="F5" s="149">
        <f>'analysis_1%'!C32</f>
        <v>1E-4</v>
      </c>
      <c r="G5" s="65">
        <f>'analysis_1%'!F32</f>
        <v>454.5</v>
      </c>
      <c r="H5" s="39">
        <f>'analysis_1%'!G32</f>
        <v>1.0184873949579831</v>
      </c>
    </row>
    <row r="6" spans="2:8" x14ac:dyDescent="0.25">
      <c r="B6" s="230"/>
      <c r="C6" s="146">
        <f>'Analysis_4%'!C33</f>
        <v>1.2658227848101267E-4</v>
      </c>
      <c r="D6" s="65">
        <f>'Analysis_4%'!F33</f>
        <v>689.5</v>
      </c>
      <c r="E6" s="65">
        <f>'Analysis_4%'!G33</f>
        <v>1.1129943502824859</v>
      </c>
      <c r="F6" s="149">
        <f>'analysis_1%'!C33</f>
        <v>3.1645569620253167E-5</v>
      </c>
      <c r="G6" s="65">
        <f>'analysis_1%'!F33</f>
        <v>361.5</v>
      </c>
      <c r="H6" s="39">
        <f>'analysis_1%'!G33</f>
        <v>0.81008403361344539</v>
      </c>
    </row>
    <row r="7" spans="2:8" x14ac:dyDescent="0.25">
      <c r="B7" s="244"/>
      <c r="C7" s="147">
        <f>'Analysis_4%'!C34</f>
        <v>4.00576830636116E-5</v>
      </c>
      <c r="D7" s="144">
        <f>'Analysis_4%'!F34</f>
        <v>565.5</v>
      </c>
      <c r="E7" s="144">
        <f>'Analysis_4%'!G34</f>
        <v>0.9128329297820823</v>
      </c>
      <c r="F7" s="150">
        <f>'analysis_1%'!C34</f>
        <v>1.00144207659029E-5</v>
      </c>
      <c r="G7" s="144">
        <f>'analysis_1%'!F34</f>
        <v>470.5</v>
      </c>
      <c r="H7" s="40">
        <f>'analysis_1%'!G34</f>
        <v>1.0543417366946779</v>
      </c>
    </row>
    <row r="8" spans="2:8" x14ac:dyDescent="0.25">
      <c r="B8" s="229" t="str">
        <f>'Analysis_4%'!B35</f>
        <v>MDV1777</v>
      </c>
      <c r="C8" s="145">
        <f>'Analysis_4%'!C35</f>
        <v>8.0000000000000004E-4</v>
      </c>
      <c r="D8" s="143">
        <f>'Analysis_4%'!F35</f>
        <v>896</v>
      </c>
      <c r="E8" s="143">
        <f>'Analysis_4%'!G35</f>
        <v>1.4463276836158192</v>
      </c>
      <c r="F8" s="148">
        <f>'analysis_1%'!C35</f>
        <v>2.0000000000000001E-4</v>
      </c>
      <c r="G8" s="143">
        <f>'analysis_1%'!F35</f>
        <v>733.5</v>
      </c>
      <c r="H8" s="38">
        <f>'analysis_1%'!G35</f>
        <v>1.6436974789915966</v>
      </c>
    </row>
    <row r="9" spans="2:8" x14ac:dyDescent="0.25">
      <c r="B9" s="230"/>
      <c r="C9" s="146">
        <f>'Analysis_4%'!C36</f>
        <v>4.0000000000000002E-4</v>
      </c>
      <c r="D9" s="65">
        <f>'Analysis_4%'!F36</f>
        <v>933</v>
      </c>
      <c r="E9" s="65">
        <f>'Analysis_4%'!G36</f>
        <v>1.5060532687651331</v>
      </c>
      <c r="F9" s="149">
        <f>'analysis_1%'!C36</f>
        <v>1E-4</v>
      </c>
      <c r="G9" s="65">
        <f>'analysis_1%'!F36</f>
        <v>437.5</v>
      </c>
      <c r="H9" s="39">
        <f>'analysis_1%'!G36</f>
        <v>0.98039215686274506</v>
      </c>
    </row>
    <row r="10" spans="2:8" x14ac:dyDescent="0.25">
      <c r="B10" s="230"/>
      <c r="C10" s="146">
        <f>'Analysis_4%'!C37</f>
        <v>1.2658227848101267E-4</v>
      </c>
      <c r="D10" s="65">
        <f>'Analysis_4%'!F37</f>
        <v>616.5</v>
      </c>
      <c r="E10" s="65">
        <f>'Analysis_4%'!G37</f>
        <v>0.99515738498789341</v>
      </c>
      <c r="F10" s="149">
        <f>'analysis_1%'!C37</f>
        <v>3.1645569620253167E-5</v>
      </c>
      <c r="G10" s="65">
        <f>'analysis_1%'!F37</f>
        <v>457.5</v>
      </c>
      <c r="H10" s="39">
        <f>'analysis_1%'!G37</f>
        <v>1.0252100840336134</v>
      </c>
    </row>
    <row r="11" spans="2:8" x14ac:dyDescent="0.25">
      <c r="B11" s="244"/>
      <c r="C11" s="147">
        <f>'Analysis_4%'!C38</f>
        <v>4.00576830636116E-5</v>
      </c>
      <c r="D11" s="144">
        <f>'Analysis_4%'!F38</f>
        <v>598</v>
      </c>
      <c r="E11" s="144">
        <f>'Analysis_4%'!G38</f>
        <v>0.96529459241323645</v>
      </c>
      <c r="F11" s="150">
        <f>'analysis_1%'!C38</f>
        <v>1.00144207659029E-5</v>
      </c>
      <c r="G11" s="144">
        <f>'analysis_1%'!F38</f>
        <v>436.5</v>
      </c>
      <c r="H11" s="40">
        <f>'analysis_1%'!G38</f>
        <v>0.97815126050420165</v>
      </c>
    </row>
    <row r="12" spans="2:8" x14ac:dyDescent="0.25">
      <c r="B12" s="229" t="str">
        <f>'Analysis_4%'!B39</f>
        <v>MDV1778</v>
      </c>
      <c r="C12" s="145">
        <f>'Analysis_4%'!C39</f>
        <v>8.0000000000000004E-4</v>
      </c>
      <c r="D12" s="143">
        <f>'Analysis_4%'!F39</f>
        <v>905</v>
      </c>
      <c r="E12" s="143">
        <f>'Analysis_4%'!G39</f>
        <v>1.4608555286521387</v>
      </c>
      <c r="F12" s="148">
        <f>'analysis_1%'!C39</f>
        <v>2.0000000000000001E-4</v>
      </c>
      <c r="G12" s="143">
        <f>'analysis_1%'!F39</f>
        <v>447.5</v>
      </c>
      <c r="H12" s="38">
        <f>'analysis_1%'!G39</f>
        <v>1.0028011204481793</v>
      </c>
    </row>
    <row r="13" spans="2:8" x14ac:dyDescent="0.25">
      <c r="B13" s="230"/>
      <c r="C13" s="146">
        <f>'Analysis_4%'!C40</f>
        <v>4.0000000000000002E-4</v>
      </c>
      <c r="D13" s="65">
        <f>'Analysis_4%'!F40</f>
        <v>713</v>
      </c>
      <c r="E13" s="65">
        <f>'Analysis_4%'!G40</f>
        <v>1.1509281678773204</v>
      </c>
      <c r="F13" s="149">
        <f>'analysis_1%'!C40</f>
        <v>1E-4</v>
      </c>
      <c r="G13" s="65">
        <f>'analysis_1%'!F40</f>
        <v>500.5</v>
      </c>
      <c r="H13" s="39">
        <f>'analysis_1%'!G40</f>
        <v>1.1215686274509804</v>
      </c>
    </row>
    <row r="14" spans="2:8" x14ac:dyDescent="0.25">
      <c r="B14" s="230"/>
      <c r="C14" s="146">
        <f>'Analysis_4%'!C41</f>
        <v>1.2658227848101267E-4</v>
      </c>
      <c r="D14" s="65">
        <f>'Analysis_4%'!F41</f>
        <v>564.5</v>
      </c>
      <c r="E14" s="65">
        <f>'Analysis_4%'!G41</f>
        <v>0.91121872477804677</v>
      </c>
      <c r="F14" s="149">
        <f>'analysis_1%'!C41</f>
        <v>3.1645569620253167E-5</v>
      </c>
      <c r="G14" s="65">
        <f>'analysis_1%'!F41</f>
        <v>321.5</v>
      </c>
      <c r="H14" s="39">
        <f>'analysis_1%'!G41</f>
        <v>0.72044817927170868</v>
      </c>
    </row>
    <row r="15" spans="2:8" x14ac:dyDescent="0.25">
      <c r="B15" s="244"/>
      <c r="C15" s="147">
        <f>'Analysis_4%'!C42</f>
        <v>4.00576830636116E-5</v>
      </c>
      <c r="D15" s="144">
        <f>'Analysis_4%'!F42</f>
        <v>1098.5</v>
      </c>
      <c r="E15" s="144">
        <f>'Analysis_4%'!G42</f>
        <v>1.7732041969330106</v>
      </c>
      <c r="F15" s="150">
        <f>'analysis_1%'!C42</f>
        <v>1.00144207659029E-5</v>
      </c>
      <c r="G15" s="144">
        <f>'analysis_1%'!F42</f>
        <v>377</v>
      </c>
      <c r="H15" s="40">
        <f>'analysis_1%'!G42</f>
        <v>0.84481792717086834</v>
      </c>
    </row>
    <row r="16" spans="2:8" x14ac:dyDescent="0.25">
      <c r="B16" s="229" t="str">
        <f>'Analysis_4%'!B43</f>
        <v>MDV2269</v>
      </c>
      <c r="C16" s="145">
        <f>'Analysis_4%'!C43</f>
        <v>8.0000000000000004E-4</v>
      </c>
      <c r="D16" s="143">
        <f>'Analysis_4%'!F43</f>
        <v>49985</v>
      </c>
      <c r="E16" s="151">
        <f>'Analysis_4%'!G43</f>
        <v>80.686037126715092</v>
      </c>
      <c r="F16" s="148">
        <f>'analysis_1%'!C43</f>
        <v>2.0000000000000001E-4</v>
      </c>
      <c r="G16" s="143">
        <f>'analysis_1%'!F43</f>
        <v>11700.5</v>
      </c>
      <c r="H16" s="153">
        <f>'analysis_1%'!G43</f>
        <v>26.219607843137254</v>
      </c>
    </row>
    <row r="17" spans="2:8" x14ac:dyDescent="0.25">
      <c r="B17" s="230"/>
      <c r="C17" s="146">
        <f>'Analysis_4%'!C44</f>
        <v>4.0000000000000002E-4</v>
      </c>
      <c r="D17" s="65">
        <f>'Analysis_4%'!F44</f>
        <v>15109.5</v>
      </c>
      <c r="E17" s="152">
        <f>'Analysis_4%'!G44</f>
        <v>24.389830508474578</v>
      </c>
      <c r="F17" s="149">
        <f>'analysis_1%'!C44</f>
        <v>1E-4</v>
      </c>
      <c r="G17" s="65">
        <f>'analysis_1%'!F44</f>
        <v>1589</v>
      </c>
      <c r="H17" s="39">
        <f>'analysis_1%'!G44</f>
        <v>3.56078431372549</v>
      </c>
    </row>
    <row r="18" spans="2:8" x14ac:dyDescent="0.25">
      <c r="B18" s="230"/>
      <c r="C18" s="146">
        <f>'Analysis_4%'!C45</f>
        <v>1.2658227848101267E-4</v>
      </c>
      <c r="D18" s="65">
        <f>'Analysis_4%'!F45</f>
        <v>953.5</v>
      </c>
      <c r="E18" s="65">
        <f>'Analysis_4%'!G45</f>
        <v>1.5391444713478613</v>
      </c>
      <c r="F18" s="149">
        <f>'analysis_1%'!C45</f>
        <v>3.1645569620253167E-5</v>
      </c>
      <c r="G18" s="65">
        <f>'analysis_1%'!F45</f>
        <v>607.5</v>
      </c>
      <c r="H18" s="39">
        <f>'analysis_1%'!G45</f>
        <v>1.3613445378151261</v>
      </c>
    </row>
    <row r="19" spans="2:8" x14ac:dyDescent="0.25">
      <c r="B19" s="244"/>
      <c r="C19" s="147">
        <f>'Analysis_4%'!C46</f>
        <v>4.00576830636116E-5</v>
      </c>
      <c r="D19" s="144">
        <f>'Analysis_4%'!F46</f>
        <v>1490.5</v>
      </c>
      <c r="E19" s="144">
        <f>'Analysis_4%'!G46</f>
        <v>2.4059725585149314</v>
      </c>
      <c r="F19" s="150">
        <f>'analysis_1%'!C46</f>
        <v>1.00144207659029E-5</v>
      </c>
      <c r="G19" s="144">
        <f>'analysis_1%'!F46</f>
        <v>555.5</v>
      </c>
      <c r="H19" s="40">
        <f>'analysis_1%'!G46</f>
        <v>1.2448179271708684</v>
      </c>
    </row>
    <row r="20" spans="2:8" x14ac:dyDescent="0.25">
      <c r="B20" s="229" t="str">
        <f>'Analysis_4%'!B47</f>
        <v>MDV8452</v>
      </c>
      <c r="C20" s="145">
        <f>'Analysis_4%'!C47</f>
        <v>8.0000000000000004E-4</v>
      </c>
      <c r="D20" s="143">
        <f>'Analysis_4%'!F47</f>
        <v>49985</v>
      </c>
      <c r="E20" s="151">
        <f>'Analysis_4%'!G47</f>
        <v>80.686037126715092</v>
      </c>
      <c r="F20" s="148">
        <f>'analysis_1%'!C47</f>
        <v>2.0000000000000001E-4</v>
      </c>
      <c r="G20" s="143">
        <f>'analysis_1%'!F47</f>
        <v>14888</v>
      </c>
      <c r="H20" s="153">
        <f>'analysis_1%'!G47</f>
        <v>33.3624649859944</v>
      </c>
    </row>
    <row r="21" spans="2:8" x14ac:dyDescent="0.25">
      <c r="B21" s="230"/>
      <c r="C21" s="146">
        <f>'Analysis_4%'!C48</f>
        <v>4.0000000000000002E-4</v>
      </c>
      <c r="D21" s="65">
        <f>'Analysis_4%'!F48</f>
        <v>32377.5</v>
      </c>
      <c r="E21" s="152">
        <f>'Analysis_4%'!G48</f>
        <v>52.263922518159809</v>
      </c>
      <c r="F21" s="149">
        <f>'analysis_1%'!C48</f>
        <v>1E-4</v>
      </c>
      <c r="G21" s="65">
        <f>'analysis_1%'!F48</f>
        <v>4356.5</v>
      </c>
      <c r="H21" s="154">
        <f>'analysis_1%'!G48</f>
        <v>9.7624649859943986</v>
      </c>
    </row>
    <row r="22" spans="2:8" x14ac:dyDescent="0.25">
      <c r="B22" s="230"/>
      <c r="C22" s="146">
        <f>'Analysis_4%'!C49</f>
        <v>1.2658227848101267E-4</v>
      </c>
      <c r="D22" s="65">
        <f>'Analysis_4%'!F49</f>
        <v>1793.5</v>
      </c>
      <c r="E22" s="65">
        <f>'Analysis_4%'!G49</f>
        <v>2.8950766747376915</v>
      </c>
      <c r="F22" s="149">
        <f>'analysis_1%'!C49</f>
        <v>3.1645569620253167E-5</v>
      </c>
      <c r="G22" s="65">
        <f>'analysis_1%'!F49</f>
        <v>756.5</v>
      </c>
      <c r="H22" s="39">
        <f>'analysis_1%'!G49</f>
        <v>1.6952380952380952</v>
      </c>
    </row>
    <row r="23" spans="2:8" x14ac:dyDescent="0.25">
      <c r="B23" s="244"/>
      <c r="C23" s="147">
        <f>'Analysis_4%'!C50</f>
        <v>4.00576830636116E-5</v>
      </c>
      <c r="D23" s="144">
        <f>'Analysis_4%'!F50</f>
        <v>1373.5</v>
      </c>
      <c r="E23" s="144">
        <f>'Analysis_4%'!G50</f>
        <v>2.2171105730427763</v>
      </c>
      <c r="F23" s="150">
        <f>'analysis_1%'!C50</f>
        <v>1.00144207659029E-5</v>
      </c>
      <c r="G23" s="144">
        <f>'analysis_1%'!F50</f>
        <v>659</v>
      </c>
      <c r="H23" s="40">
        <f>'analysis_1%'!G50</f>
        <v>1.4767507002801121</v>
      </c>
    </row>
    <row r="24" spans="2:8" x14ac:dyDescent="0.25">
      <c r="B24" s="229" t="str">
        <f>'Analysis_4%'!B51</f>
        <v>MDV8453</v>
      </c>
      <c r="C24" s="145">
        <f>'Analysis_4%'!C51</f>
        <v>8.0000000000000004E-4</v>
      </c>
      <c r="D24" s="143">
        <f>'Analysis_4%'!F51</f>
        <v>49985</v>
      </c>
      <c r="E24" s="151">
        <f>'Analysis_4%'!G51</f>
        <v>80.686037126715092</v>
      </c>
      <c r="F24" s="148">
        <f>'analysis_1%'!C51</f>
        <v>2.0000000000000001E-4</v>
      </c>
      <c r="G24" s="143">
        <f>'analysis_1%'!F51</f>
        <v>13785.5</v>
      </c>
      <c r="H24" s="153">
        <f>'analysis_1%'!G51</f>
        <v>30.89187675070028</v>
      </c>
    </row>
    <row r="25" spans="2:8" x14ac:dyDescent="0.25">
      <c r="B25" s="230"/>
      <c r="C25" s="146">
        <f>'Analysis_4%'!C52</f>
        <v>4.0000000000000002E-4</v>
      </c>
      <c r="D25" s="65">
        <f>'Analysis_4%'!F52</f>
        <v>24555.5</v>
      </c>
      <c r="E25" s="152">
        <f>'Analysis_4%'!G52</f>
        <v>39.637610976594026</v>
      </c>
      <c r="F25" s="149">
        <f>'analysis_1%'!C52</f>
        <v>1E-4</v>
      </c>
      <c r="G25" s="65">
        <f>'analysis_1%'!F52</f>
        <v>3443</v>
      </c>
      <c r="H25" s="154">
        <f>'analysis_1%'!G52</f>
        <v>7.7154061624649861</v>
      </c>
    </row>
    <row r="26" spans="2:8" x14ac:dyDescent="0.25">
      <c r="B26" s="230"/>
      <c r="C26" s="146">
        <f>'Analysis_4%'!C53</f>
        <v>1.2658227848101267E-4</v>
      </c>
      <c r="D26" s="65">
        <f>'Analysis_4%'!F53</f>
        <v>2652.5</v>
      </c>
      <c r="E26" s="65">
        <f>'Analysis_4%'!G53</f>
        <v>4.281678773204197</v>
      </c>
      <c r="F26" s="149">
        <f>'analysis_1%'!C53</f>
        <v>3.1645569620253167E-5</v>
      </c>
      <c r="G26" s="65">
        <f>'analysis_1%'!F53</f>
        <v>3618.5</v>
      </c>
      <c r="H26" s="39">
        <f>'analysis_1%'!G53</f>
        <v>8.1086834733893554</v>
      </c>
    </row>
    <row r="27" spans="2:8" x14ac:dyDescent="0.25">
      <c r="B27" s="244"/>
      <c r="C27" s="147">
        <f>'Analysis_4%'!C54</f>
        <v>4.00576830636116E-5</v>
      </c>
      <c r="D27" s="144">
        <f>'Analysis_4%'!F54</f>
        <v>1188</v>
      </c>
      <c r="E27" s="144">
        <f>'Analysis_4%'!G54</f>
        <v>1.9176755447941889</v>
      </c>
      <c r="F27" s="150">
        <f>'analysis_1%'!C54</f>
        <v>1.00144207659029E-5</v>
      </c>
      <c r="G27" s="144">
        <f>'analysis_1%'!F54</f>
        <v>588.5</v>
      </c>
      <c r="H27" s="40">
        <f>'analysis_1%'!G54</f>
        <v>1.3187675070028011</v>
      </c>
    </row>
    <row r="28" spans="2:8" x14ac:dyDescent="0.25">
      <c r="B28" s="229" t="str">
        <f>'Analysis_4%'!B55</f>
        <v>MDV8454</v>
      </c>
      <c r="C28" s="145">
        <f>'Analysis_4%'!C55</f>
        <v>8.0000000000000004E-4</v>
      </c>
      <c r="D28" s="143">
        <f>'Analysis_4%'!F55</f>
        <v>49985</v>
      </c>
      <c r="E28" s="151">
        <f>'Analysis_4%'!G55</f>
        <v>80.686037126715092</v>
      </c>
      <c r="F28" s="148">
        <f>'analysis_1%'!C55</f>
        <v>2.0000000000000001E-4</v>
      </c>
      <c r="G28" s="143">
        <f>'analysis_1%'!F55</f>
        <v>41523</v>
      </c>
      <c r="H28" s="153">
        <f>'analysis_1%'!G55</f>
        <v>93.048739495798316</v>
      </c>
    </row>
    <row r="29" spans="2:8" x14ac:dyDescent="0.25">
      <c r="B29" s="230"/>
      <c r="C29" s="146">
        <f>'Analysis_4%'!C56</f>
        <v>4.0000000000000002E-4</v>
      </c>
      <c r="D29" s="65">
        <f>'Analysis_4%'!F56</f>
        <v>49985</v>
      </c>
      <c r="E29" s="152">
        <f>'Analysis_4%'!G56</f>
        <v>80.686037126715092</v>
      </c>
      <c r="F29" s="149">
        <f>'analysis_1%'!C56</f>
        <v>1E-4</v>
      </c>
      <c r="G29" s="65">
        <f>'analysis_1%'!F56</f>
        <v>23983.5</v>
      </c>
      <c r="H29" s="154">
        <f>'analysis_1%'!G56</f>
        <v>53.744537815126051</v>
      </c>
    </row>
    <row r="30" spans="2:8" x14ac:dyDescent="0.25">
      <c r="B30" s="230"/>
      <c r="C30" s="146">
        <f>'Analysis_4%'!C57</f>
        <v>1.2658227848101267E-4</v>
      </c>
      <c r="D30" s="65">
        <f>'Analysis_4%'!F57</f>
        <v>44673.5</v>
      </c>
      <c r="E30" s="152">
        <f>'Analysis_4%'!G57</f>
        <v>72.112187247780469</v>
      </c>
      <c r="F30" s="149">
        <f>'analysis_1%'!C57</f>
        <v>3.1645569620253167E-5</v>
      </c>
      <c r="G30" s="65">
        <f>'analysis_1%'!F57</f>
        <v>21407.5</v>
      </c>
      <c r="H30" s="154">
        <f>'analysis_1%'!G57</f>
        <v>47.971988795518207</v>
      </c>
    </row>
    <row r="31" spans="2:8" x14ac:dyDescent="0.25">
      <c r="B31" s="244"/>
      <c r="C31" s="147">
        <f>'Analysis_4%'!C58</f>
        <v>4.00576830636116E-5</v>
      </c>
      <c r="D31" s="144">
        <f>'Analysis_4%'!F58</f>
        <v>10573.5</v>
      </c>
      <c r="E31" s="155">
        <f>'Analysis_4%'!G58</f>
        <v>17.067796610169491</v>
      </c>
      <c r="F31" s="150">
        <f>'analysis_1%'!C58</f>
        <v>1.00144207659029E-5</v>
      </c>
      <c r="G31" s="144">
        <f>'analysis_1%'!F58</f>
        <v>703</v>
      </c>
      <c r="H31" s="40">
        <f>'analysis_1%'!G58</f>
        <v>1.5753501400560224</v>
      </c>
    </row>
    <row r="32" spans="2:8" x14ac:dyDescent="0.25">
      <c r="B32" s="229" t="str">
        <f>'Analysis_4%'!B59</f>
        <v>MDV8455</v>
      </c>
      <c r="C32" s="145">
        <f>'Analysis_4%'!C59</f>
        <v>8.0000000000000004E-4</v>
      </c>
      <c r="D32" s="143">
        <f>'Analysis_4%'!F59</f>
        <v>49985</v>
      </c>
      <c r="E32" s="156">
        <f>'Analysis_4%'!G59</f>
        <v>80.686037126715092</v>
      </c>
      <c r="F32" s="148">
        <f>'analysis_1%'!C59</f>
        <v>2.0000000000000001E-4</v>
      </c>
      <c r="G32" s="143">
        <f>'analysis_1%'!F59</f>
        <v>30602</v>
      </c>
      <c r="H32" s="159">
        <f>'analysis_1%'!G59</f>
        <v>68.575910364145656</v>
      </c>
    </row>
    <row r="33" spans="2:8" x14ac:dyDescent="0.25">
      <c r="B33" s="230"/>
      <c r="C33" s="146">
        <f>'Analysis_4%'!C60</f>
        <v>4.0000000000000002E-4</v>
      </c>
      <c r="D33" s="65">
        <f>'Analysis_4%'!F60</f>
        <v>49983</v>
      </c>
      <c r="E33" s="157">
        <f>'Analysis_4%'!G60</f>
        <v>80.682808716707015</v>
      </c>
      <c r="F33" s="149">
        <f>'analysis_1%'!C60</f>
        <v>1E-4</v>
      </c>
      <c r="G33" s="65">
        <f>'analysis_1%'!F60</f>
        <v>24264</v>
      </c>
      <c r="H33" s="160">
        <f>'analysis_1%'!G60</f>
        <v>54.373109243697478</v>
      </c>
    </row>
    <row r="34" spans="2:8" x14ac:dyDescent="0.25">
      <c r="B34" s="230"/>
      <c r="C34" s="146">
        <f>'Analysis_4%'!C61</f>
        <v>1.2658227848101267E-4</v>
      </c>
      <c r="D34" s="65">
        <f>'Analysis_4%'!F61</f>
        <v>43172.5</v>
      </c>
      <c r="E34" s="157">
        <f>'Analysis_4%'!G61</f>
        <v>69.68926553672317</v>
      </c>
      <c r="F34" s="149">
        <f>'analysis_1%'!C61</f>
        <v>3.1645569620253167E-5</v>
      </c>
      <c r="G34" s="65">
        <f>'analysis_1%'!F61</f>
        <v>19376</v>
      </c>
      <c r="H34" s="160">
        <f>'analysis_1%'!G61</f>
        <v>43.419607843137257</v>
      </c>
    </row>
    <row r="35" spans="2:8" x14ac:dyDescent="0.25">
      <c r="B35" s="244"/>
      <c r="C35" s="147">
        <f>'Analysis_4%'!C62</f>
        <v>4.00576830636116E-5</v>
      </c>
      <c r="D35" s="144">
        <f>'Analysis_4%'!F62</f>
        <v>8441.5</v>
      </c>
      <c r="E35" s="158">
        <f>'Analysis_4%'!G62</f>
        <v>13.626311541565778</v>
      </c>
      <c r="F35" s="150">
        <f>'analysis_1%'!C62</f>
        <v>1.00144207659029E-5</v>
      </c>
      <c r="G35" s="144">
        <f>'analysis_1%'!F62</f>
        <v>788.5</v>
      </c>
      <c r="H35" s="40">
        <f>'analysis_1%'!G62</f>
        <v>1.7669467787114845</v>
      </c>
    </row>
    <row r="36" spans="2:8" x14ac:dyDescent="0.25">
      <c r="B36" s="229" t="str">
        <f>'Analysis_4%'!B63</f>
        <v>MDV8456</v>
      </c>
      <c r="C36" s="145">
        <f>'Analysis_4%'!C63</f>
        <v>8.0000000000000004E-4</v>
      </c>
      <c r="D36" s="143">
        <f>'Analysis_4%'!F63</f>
        <v>2455.5</v>
      </c>
      <c r="E36" s="156">
        <f>'Analysis_4%'!G63</f>
        <v>3.9636803874092008</v>
      </c>
      <c r="F36" s="148">
        <f>'analysis_1%'!C63</f>
        <v>2.0000000000000001E-4</v>
      </c>
      <c r="G36" s="143">
        <f>'analysis_1%'!F63</f>
        <v>676.5</v>
      </c>
      <c r="H36" s="38">
        <f>'analysis_1%'!G63</f>
        <v>1.5159663865546218</v>
      </c>
    </row>
    <row r="37" spans="2:8" x14ac:dyDescent="0.25">
      <c r="B37" s="230"/>
      <c r="C37" s="146">
        <f>'Analysis_4%'!C64</f>
        <v>4.0000000000000002E-4</v>
      </c>
      <c r="D37" s="65">
        <f>'Analysis_4%'!F64</f>
        <v>823.5</v>
      </c>
      <c r="E37" s="65">
        <f>'Analysis_4%'!G64</f>
        <v>1.3292978208232447</v>
      </c>
      <c r="F37" s="149">
        <f>'analysis_1%'!C64</f>
        <v>1E-4</v>
      </c>
      <c r="G37" s="65">
        <f>'analysis_1%'!F64</f>
        <v>559</v>
      </c>
      <c r="H37" s="39">
        <f>'analysis_1%'!G64</f>
        <v>1.2526610644257703</v>
      </c>
    </row>
    <row r="38" spans="2:8" x14ac:dyDescent="0.25">
      <c r="B38" s="230"/>
      <c r="C38" s="146">
        <f>'Analysis_4%'!C65</f>
        <v>1.2658227848101267E-4</v>
      </c>
      <c r="D38" s="65">
        <f>'Analysis_4%'!F65</f>
        <v>1270.5</v>
      </c>
      <c r="E38" s="65">
        <f>'Analysis_4%'!G65</f>
        <v>2.0508474576271185</v>
      </c>
      <c r="F38" s="149">
        <f>'analysis_1%'!C65</f>
        <v>3.1645569620253167E-5</v>
      </c>
      <c r="G38" s="65">
        <f>'analysis_1%'!F65</f>
        <v>586.5</v>
      </c>
      <c r="H38" s="39">
        <f>'analysis_1%'!G65</f>
        <v>1.3142857142857143</v>
      </c>
    </row>
    <row r="39" spans="2:8" x14ac:dyDescent="0.25">
      <c r="B39" s="244"/>
      <c r="C39" s="147">
        <f>'Analysis_4%'!C66</f>
        <v>4.00576830636116E-5</v>
      </c>
      <c r="D39" s="144">
        <f>'Analysis_4%'!F66</f>
        <v>485.5</v>
      </c>
      <c r="E39" s="144">
        <f>'Analysis_4%'!G66</f>
        <v>0.78369652945924129</v>
      </c>
      <c r="F39" s="150">
        <f>'analysis_1%'!C66</f>
        <v>1.00144207659029E-5</v>
      </c>
      <c r="G39" s="144">
        <f>'analysis_1%'!F66</f>
        <v>386.5</v>
      </c>
      <c r="H39" s="40">
        <f>'analysis_1%'!G66</f>
        <v>0.86610644257703084</v>
      </c>
    </row>
    <row r="40" spans="2:8" x14ac:dyDescent="0.25">
      <c r="B40" s="229" t="str">
        <f>'Analysis_4%'!B67</f>
        <v>MDV8457</v>
      </c>
      <c r="C40" s="145">
        <f>'Analysis_4%'!C67</f>
        <v>8.0000000000000004E-4</v>
      </c>
      <c r="D40" s="143">
        <f>'Analysis_4%'!F67</f>
        <v>2292</v>
      </c>
      <c r="E40" s="156">
        <f>'Analysis_4%'!G67</f>
        <v>3.6997578692493946</v>
      </c>
      <c r="F40" s="148">
        <f>'analysis_1%'!C67</f>
        <v>2.0000000000000001E-4</v>
      </c>
      <c r="G40" s="143">
        <f>'analysis_1%'!F67</f>
        <v>861</v>
      </c>
      <c r="H40" s="38">
        <f>'analysis_1%'!G67</f>
        <v>1.9294117647058824</v>
      </c>
    </row>
    <row r="41" spans="2:8" x14ac:dyDescent="0.25">
      <c r="B41" s="230"/>
      <c r="C41" s="146">
        <f>'Analysis_4%'!C68</f>
        <v>4.0000000000000002E-4</v>
      </c>
      <c r="D41" s="65">
        <f>'Analysis_4%'!F68</f>
        <v>1046</v>
      </c>
      <c r="E41" s="65">
        <f>'Analysis_4%'!G68</f>
        <v>1.6884584342211462</v>
      </c>
      <c r="F41" s="149">
        <f>'analysis_1%'!C68</f>
        <v>1E-4</v>
      </c>
      <c r="G41" s="65">
        <f>'analysis_1%'!F68</f>
        <v>506</v>
      </c>
      <c r="H41" s="39">
        <f>'analysis_1%'!G68</f>
        <v>1.1338935574229692</v>
      </c>
    </row>
    <row r="42" spans="2:8" x14ac:dyDescent="0.25">
      <c r="B42" s="230"/>
      <c r="C42" s="146">
        <f>'Analysis_4%'!C69</f>
        <v>1.2658227848101267E-4</v>
      </c>
      <c r="D42" s="65">
        <f>'Analysis_4%'!F69</f>
        <v>820.5</v>
      </c>
      <c r="E42" s="65">
        <f>'Analysis_4%'!G69</f>
        <v>1.3244552058111381</v>
      </c>
      <c r="F42" s="149">
        <f>'analysis_1%'!C69</f>
        <v>3.1645569620253167E-5</v>
      </c>
      <c r="G42" s="65">
        <f>'analysis_1%'!F69</f>
        <v>793.5</v>
      </c>
      <c r="H42" s="39">
        <f>'analysis_1%'!G69</f>
        <v>1.7781512605042016</v>
      </c>
    </row>
    <row r="43" spans="2:8" x14ac:dyDescent="0.25">
      <c r="B43" s="244"/>
      <c r="C43" s="147">
        <f>'Analysis_4%'!C70</f>
        <v>4.00576830636116E-5</v>
      </c>
      <c r="D43" s="144">
        <f>'Analysis_4%'!F70</f>
        <v>758</v>
      </c>
      <c r="E43" s="144">
        <f>'Analysis_4%'!G70</f>
        <v>1.2235673930589184</v>
      </c>
      <c r="F43" s="150">
        <f>'analysis_1%'!C70</f>
        <v>1.00144207659029E-5</v>
      </c>
      <c r="G43" s="144">
        <f>'analysis_1%'!F70</f>
        <v>394</v>
      </c>
      <c r="H43" s="40">
        <f>'analysis_1%'!G70</f>
        <v>0.88291316526610641</v>
      </c>
    </row>
    <row r="44" spans="2:8" x14ac:dyDescent="0.25">
      <c r="B44" s="229" t="str">
        <f>'Analysis_4%'!P31</f>
        <v>MDV8461</v>
      </c>
      <c r="C44" s="145">
        <f>'Analysis_4%'!Q31</f>
        <v>8.0000000000000004E-4</v>
      </c>
      <c r="D44" s="143">
        <f>'Analysis_4%'!T31</f>
        <v>768.5</v>
      </c>
      <c r="E44" s="143">
        <f>'Analysis_4%'!U31</f>
        <v>1.8018757327080892</v>
      </c>
      <c r="F44" s="148">
        <f>'analysis_1%'!Q31</f>
        <v>2.0000000000000001E-4</v>
      </c>
      <c r="G44" s="143">
        <f>'analysis_1%'!T31</f>
        <v>518.5</v>
      </c>
      <c r="H44" s="38">
        <f>'analysis_1%'!U31</f>
        <v>1.0495951417004048</v>
      </c>
    </row>
    <row r="45" spans="2:8" x14ac:dyDescent="0.25">
      <c r="B45" s="230"/>
      <c r="C45" s="146">
        <f>'Analysis_4%'!Q32</f>
        <v>4.0000000000000002E-4</v>
      </c>
      <c r="D45" s="65">
        <f>'Analysis_4%'!T32</f>
        <v>653.5</v>
      </c>
      <c r="E45" s="65">
        <f>'Analysis_4%'!U32</f>
        <v>1.5322391559202813</v>
      </c>
      <c r="F45" s="149">
        <f>'analysis_1%'!Q32</f>
        <v>1E-4</v>
      </c>
      <c r="G45" s="65">
        <f>'analysis_1%'!T32</f>
        <v>561.5</v>
      </c>
      <c r="H45" s="39">
        <f>'analysis_1%'!U32</f>
        <v>1.1366396761133604</v>
      </c>
    </row>
    <row r="46" spans="2:8" x14ac:dyDescent="0.25">
      <c r="B46" s="230"/>
      <c r="C46" s="146">
        <f>'Analysis_4%'!Q33</f>
        <v>1.2658227848101267E-4</v>
      </c>
      <c r="D46" s="65">
        <f>'Analysis_4%'!T33</f>
        <v>520</v>
      </c>
      <c r="E46" s="65">
        <f>'Analysis_4%'!U33</f>
        <v>1.2192262602579131</v>
      </c>
      <c r="F46" s="149">
        <f>'analysis_1%'!Q33</f>
        <v>3.1645569620253167E-5</v>
      </c>
      <c r="G46" s="65">
        <f>'analysis_1%'!T33</f>
        <v>694</v>
      </c>
      <c r="H46" s="39">
        <f>'analysis_1%'!U33</f>
        <v>1.4048582995951417</v>
      </c>
    </row>
    <row r="47" spans="2:8" x14ac:dyDescent="0.25">
      <c r="B47" s="244"/>
      <c r="C47" s="147">
        <f>'Analysis_4%'!Q34</f>
        <v>4.00576830636116E-5</v>
      </c>
      <c r="D47" s="144">
        <f>'Analysis_4%'!T34</f>
        <v>540.5</v>
      </c>
      <c r="E47" s="144">
        <f>'Analysis_4%'!U34</f>
        <v>1.2672919109026963</v>
      </c>
      <c r="F47" s="150">
        <f>'analysis_1%'!Q34</f>
        <v>1.00144207659029E-5</v>
      </c>
      <c r="G47" s="144">
        <f>'analysis_1%'!T34</f>
        <v>893</v>
      </c>
      <c r="H47" s="40">
        <f>'analysis_1%'!U34</f>
        <v>1.8076923076923077</v>
      </c>
    </row>
    <row r="48" spans="2:8" x14ac:dyDescent="0.25">
      <c r="B48" s="229" t="str">
        <f>'Analysis_4%'!P35</f>
        <v>MDV8462</v>
      </c>
      <c r="C48" s="145">
        <f>'Analysis_4%'!Q35</f>
        <v>8.0000000000000004E-4</v>
      </c>
      <c r="D48" s="143">
        <f>'Analysis_4%'!T35</f>
        <v>841.5</v>
      </c>
      <c r="E48" s="143">
        <f>'Analysis_4%'!U35</f>
        <v>1.9730363423212192</v>
      </c>
      <c r="F48" s="148">
        <f>'analysis_1%'!Q35</f>
        <v>2.0000000000000001E-4</v>
      </c>
      <c r="G48" s="143">
        <f>'analysis_1%'!T35</f>
        <v>861.5</v>
      </c>
      <c r="H48" s="38">
        <f>'analysis_1%'!U35</f>
        <v>1.7439271255060729</v>
      </c>
    </row>
    <row r="49" spans="2:8" x14ac:dyDescent="0.25">
      <c r="B49" s="230"/>
      <c r="C49" s="146">
        <f>'Analysis_4%'!Q36</f>
        <v>4.0000000000000002E-4</v>
      </c>
      <c r="D49" s="65">
        <f>'Analysis_4%'!T36</f>
        <v>850</v>
      </c>
      <c r="E49" s="65">
        <f>'Analysis_4%'!U36</f>
        <v>1.9929660023446658</v>
      </c>
      <c r="F49" s="149">
        <f>'analysis_1%'!Q36</f>
        <v>1E-4</v>
      </c>
      <c r="G49" s="65">
        <f>'analysis_1%'!T36</f>
        <v>545.5</v>
      </c>
      <c r="H49" s="39">
        <f>'analysis_1%'!U36</f>
        <v>1.1042510121457489</v>
      </c>
    </row>
    <row r="50" spans="2:8" x14ac:dyDescent="0.25">
      <c r="B50" s="230"/>
      <c r="C50" s="146">
        <f>'Analysis_4%'!Q37</f>
        <v>1.2658227848101267E-4</v>
      </c>
      <c r="D50" s="65">
        <f>'Analysis_4%'!T37</f>
        <v>593.5</v>
      </c>
      <c r="E50" s="65">
        <f>'Analysis_4%'!U37</f>
        <v>1.391559202813599</v>
      </c>
      <c r="F50" s="149">
        <f>'analysis_1%'!Q37</f>
        <v>3.1645569620253167E-5</v>
      </c>
      <c r="G50" s="65">
        <f>'analysis_1%'!T37</f>
        <v>1454</v>
      </c>
      <c r="H50" s="39">
        <f>'analysis_1%'!U37</f>
        <v>2.9433198380566803</v>
      </c>
    </row>
    <row r="51" spans="2:8" x14ac:dyDescent="0.25">
      <c r="B51" s="244"/>
      <c r="C51" s="147">
        <f>'Analysis_4%'!Q38</f>
        <v>4.00576830636116E-5</v>
      </c>
      <c r="D51" s="144">
        <f>'Analysis_4%'!T38</f>
        <v>597</v>
      </c>
      <c r="E51" s="144">
        <f>'Analysis_4%'!U38</f>
        <v>1.3997655334114889</v>
      </c>
      <c r="F51" s="150">
        <f>'analysis_1%'!Q38</f>
        <v>1.00144207659029E-5</v>
      </c>
      <c r="G51" s="144">
        <f>'analysis_1%'!T38</f>
        <v>494.5</v>
      </c>
      <c r="H51" s="40">
        <f>'analysis_1%'!U38</f>
        <v>1.0010121457489878</v>
      </c>
    </row>
  </sheetData>
  <mergeCells count="15">
    <mergeCell ref="C1:H1"/>
    <mergeCell ref="B44:B47"/>
    <mergeCell ref="B48:B51"/>
    <mergeCell ref="C2:E2"/>
    <mergeCell ref="F2:H2"/>
    <mergeCell ref="B40:B43"/>
    <mergeCell ref="B4:B7"/>
    <mergeCell ref="B8:B11"/>
    <mergeCell ref="B12:B15"/>
    <mergeCell ref="B16:B19"/>
    <mergeCell ref="B20:B23"/>
    <mergeCell ref="B24:B27"/>
    <mergeCell ref="B28:B31"/>
    <mergeCell ref="B32:B35"/>
    <mergeCell ref="B36:B39"/>
  </mergeCells>
  <pageMargins left="0.7" right="0.7" top="0.75" bottom="0.75" header="0.3" footer="0.3"/>
  <pageSetup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4%_0min</vt:lpstr>
      <vt:lpstr>4%_15min</vt:lpstr>
      <vt:lpstr>4%_30min</vt:lpstr>
      <vt:lpstr>Analysis_4%</vt:lpstr>
      <vt:lpstr>1%_0min</vt:lpstr>
      <vt:lpstr>1%_15min</vt:lpstr>
      <vt:lpstr>1%_30min</vt:lpstr>
      <vt:lpstr>analysis_1%</vt:lpstr>
      <vt:lpstr>Compiled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chemicals</dc:creator>
  <cp:lastModifiedBy>chemicals</cp:lastModifiedBy>
  <cp:lastPrinted>2015-01-09T07:47:04Z</cp:lastPrinted>
  <dcterms:created xsi:type="dcterms:W3CDTF">2015-01-09T06:50:34Z</dcterms:created>
  <dcterms:modified xsi:type="dcterms:W3CDTF">2015-01-09T07:59:56Z</dcterms:modified>
</cp:coreProperties>
</file>