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 activeTab="3"/>
  </bookViews>
  <sheets>
    <sheet name="30min" sheetId="1" r:id="rId1"/>
    <sheet name="1hr" sheetId="2" r:id="rId2"/>
    <sheet name="3hrs" sheetId="3" r:id="rId3"/>
    <sheet name="Compiled" sheetId="4" r:id="rId4"/>
  </sheets>
  <calcPr calcId="124519"/>
</workbook>
</file>

<file path=xl/calcChain.xml><?xml version="1.0" encoding="utf-8"?>
<calcChain xmlns="http://schemas.openxmlformats.org/spreadsheetml/2006/main">
  <c r="H13" i="4"/>
  <c r="H12"/>
  <c r="H11"/>
  <c r="H10"/>
  <c r="H9"/>
  <c r="H8"/>
  <c r="H7"/>
  <c r="H6"/>
  <c r="F13"/>
  <c r="F12"/>
  <c r="F11"/>
  <c r="F10"/>
  <c r="F9"/>
  <c r="F8"/>
  <c r="F7"/>
  <c r="F6"/>
  <c r="D13"/>
  <c r="D12"/>
  <c r="D11"/>
  <c r="D10"/>
  <c r="D9"/>
  <c r="D8"/>
  <c r="D7"/>
  <c r="D6"/>
  <c r="H16"/>
  <c r="F16"/>
  <c r="H15"/>
  <c r="F15"/>
  <c r="G16"/>
  <c r="G15"/>
  <c r="E16"/>
  <c r="E15"/>
  <c r="D16"/>
  <c r="D15"/>
  <c r="C16"/>
  <c r="C15"/>
  <c r="B16"/>
  <c r="B15"/>
  <c r="G7"/>
  <c r="G8"/>
  <c r="G9"/>
  <c r="G10"/>
  <c r="G11"/>
  <c r="G12"/>
  <c r="G13"/>
  <c r="G6"/>
  <c r="E7"/>
  <c r="E8"/>
  <c r="E9"/>
  <c r="E10"/>
  <c r="E11"/>
  <c r="E12"/>
  <c r="E13"/>
  <c r="E6"/>
  <c r="C7"/>
  <c r="C8"/>
  <c r="C9"/>
  <c r="C10"/>
  <c r="C11"/>
  <c r="C12"/>
  <c r="C13"/>
  <c r="C6"/>
  <c r="B6"/>
  <c r="B7"/>
  <c r="B8"/>
  <c r="B9"/>
  <c r="B10"/>
  <c r="B11"/>
  <c r="B12"/>
  <c r="B13"/>
  <c r="B5"/>
  <c r="G50" i="3"/>
  <c r="G49"/>
  <c r="G48"/>
  <c r="G47"/>
  <c r="G46"/>
  <c r="G45"/>
  <c r="G44"/>
  <c r="G43"/>
  <c r="G39"/>
  <c r="G38"/>
  <c r="E50"/>
  <c r="D50"/>
  <c r="C50"/>
  <c r="H50" s="1"/>
  <c r="E49"/>
  <c r="D49"/>
  <c r="F49" s="1"/>
  <c r="C49"/>
  <c r="E48"/>
  <c r="D48"/>
  <c r="C48"/>
  <c r="E47"/>
  <c r="D47"/>
  <c r="H47" s="1"/>
  <c r="C47"/>
  <c r="E46"/>
  <c r="D46"/>
  <c r="C46"/>
  <c r="E45"/>
  <c r="D45"/>
  <c r="H45" s="1"/>
  <c r="C45"/>
  <c r="E44"/>
  <c r="D44"/>
  <c r="C44"/>
  <c r="B44"/>
  <c r="B45" s="1"/>
  <c r="B46" s="1"/>
  <c r="B47" s="1"/>
  <c r="B48" s="1"/>
  <c r="B49" s="1"/>
  <c r="B50" s="1"/>
  <c r="E43"/>
  <c r="D43"/>
  <c r="C43"/>
  <c r="E39"/>
  <c r="D39"/>
  <c r="C39"/>
  <c r="E38"/>
  <c r="D38"/>
  <c r="C38"/>
  <c r="C38" i="2"/>
  <c r="D38"/>
  <c r="E38"/>
  <c r="D37"/>
  <c r="E37"/>
  <c r="C37"/>
  <c r="C43"/>
  <c r="D43"/>
  <c r="E43"/>
  <c r="C44"/>
  <c r="D44"/>
  <c r="E44"/>
  <c r="C45"/>
  <c r="D45"/>
  <c r="E45"/>
  <c r="C46"/>
  <c r="D46"/>
  <c r="E46"/>
  <c r="C47"/>
  <c r="D47"/>
  <c r="E47"/>
  <c r="C48"/>
  <c r="D48"/>
  <c r="E48"/>
  <c r="C49"/>
  <c r="D49"/>
  <c r="E49"/>
  <c r="D42"/>
  <c r="E42"/>
  <c r="C42"/>
  <c r="F48"/>
  <c r="F49"/>
  <c r="H49"/>
  <c r="I49" s="1"/>
  <c r="H47"/>
  <c r="H45"/>
  <c r="H43"/>
  <c r="B43"/>
  <c r="B44" s="1"/>
  <c r="B45" s="1"/>
  <c r="B46" s="1"/>
  <c r="B47" s="1"/>
  <c r="B48" s="1"/>
  <c r="B49" s="1"/>
  <c r="H42"/>
  <c r="H38"/>
  <c r="H37"/>
  <c r="G39" i="1"/>
  <c r="G38"/>
  <c r="G44"/>
  <c r="G45"/>
  <c r="G46"/>
  <c r="G47"/>
  <c r="G48"/>
  <c r="G49"/>
  <c r="G50"/>
  <c r="G43"/>
  <c r="H49"/>
  <c r="F49"/>
  <c r="H50"/>
  <c r="I50" s="1"/>
  <c r="F50"/>
  <c r="H48"/>
  <c r="I48" s="1"/>
  <c r="F48"/>
  <c r="H47"/>
  <c r="I47" s="1"/>
  <c r="F47"/>
  <c r="H46"/>
  <c r="I46" s="1"/>
  <c r="F46"/>
  <c r="H45"/>
  <c r="I45" s="1"/>
  <c r="F45"/>
  <c r="H44"/>
  <c r="I44" s="1"/>
  <c r="F44"/>
  <c r="H43"/>
  <c r="I43" s="1"/>
  <c r="F43"/>
  <c r="F39"/>
  <c r="H39"/>
  <c r="I39"/>
  <c r="I38"/>
  <c r="H38"/>
  <c r="F38"/>
  <c r="D38"/>
  <c r="E38"/>
  <c r="D39"/>
  <c r="E39"/>
  <c r="C39"/>
  <c r="C38"/>
  <c r="D43"/>
  <c r="E43"/>
  <c r="D44"/>
  <c r="E44"/>
  <c r="D45"/>
  <c r="E45"/>
  <c r="D46"/>
  <c r="E46"/>
  <c r="D47"/>
  <c r="E47"/>
  <c r="D48"/>
  <c r="E48"/>
  <c r="D49"/>
  <c r="E49"/>
  <c r="D50"/>
  <c r="E50"/>
  <c r="C44"/>
  <c r="C45"/>
  <c r="C46"/>
  <c r="C47"/>
  <c r="C48"/>
  <c r="C49"/>
  <c r="C50"/>
  <c r="C43"/>
  <c r="B49"/>
  <c r="B50" s="1"/>
  <c r="B45"/>
  <c r="B46" s="1"/>
  <c r="B47" s="1"/>
  <c r="B48" s="1"/>
  <c r="B44"/>
  <c r="H38" i="3" l="1"/>
  <c r="H39"/>
  <c r="H43"/>
  <c r="H44"/>
  <c r="H46"/>
  <c r="H48"/>
  <c r="H49"/>
  <c r="I49" s="1"/>
  <c r="F39"/>
  <c r="F38"/>
  <c r="F43"/>
  <c r="F44"/>
  <c r="F45"/>
  <c r="F46"/>
  <c r="F47"/>
  <c r="F48"/>
  <c r="F50"/>
  <c r="H44" i="2"/>
  <c r="H46"/>
  <c r="H48"/>
  <c r="F38"/>
  <c r="F37"/>
  <c r="G37" s="1"/>
  <c r="F42"/>
  <c r="F43"/>
  <c r="G43" s="1"/>
  <c r="F44"/>
  <c r="F45"/>
  <c r="G45" s="1"/>
  <c r="F46"/>
  <c r="F47"/>
  <c r="G47" s="1"/>
  <c r="I49" i="1"/>
  <c r="I48" i="3" l="1"/>
  <c r="I44"/>
  <c r="I39"/>
  <c r="I47"/>
  <c r="I50"/>
  <c r="I46"/>
  <c r="I43"/>
  <c r="I38"/>
  <c r="I45"/>
  <c r="G48" i="2"/>
  <c r="G46"/>
  <c r="G44"/>
  <c r="G42"/>
  <c r="G38"/>
  <c r="I47"/>
  <c r="I43"/>
  <c r="I38"/>
  <c r="I48"/>
  <c r="I44"/>
  <c r="G49"/>
  <c r="I45"/>
  <c r="I42"/>
  <c r="I37"/>
  <c r="I46"/>
</calcChain>
</file>

<file path=xl/sharedStrings.xml><?xml version="1.0" encoding="utf-8"?>
<sst xmlns="http://schemas.openxmlformats.org/spreadsheetml/2006/main" count="164" uniqueCount="46">
  <si>
    <t>User: USER</t>
  </si>
  <si>
    <t>Path: C:\Program Files (x86)\BMG\NEPHELOgalaxy\User\Data\</t>
  </si>
  <si>
    <t>Test ID: 779</t>
  </si>
  <si>
    <t>Test Name: SOLUBILITY TEST</t>
  </si>
  <si>
    <t>Date: 4/15/2014</t>
  </si>
  <si>
    <t>Time: 1:37:55 PM</t>
  </si>
  <si>
    <t>ID1: MDV6708</t>
  </si>
  <si>
    <t>ID2: 100uM_3.16 fold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</si>
  <si>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</si>
  <si>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</si>
  <si>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</si>
  <si>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</si>
  <si>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</si>
  <si>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</si>
  <si>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</si>
  <si>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</si>
  <si>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</si>
  <si>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</si>
  <si>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Test ID: 780</t>
  </si>
  <si>
    <t>Time: 2:21:48 PM</t>
  </si>
  <si>
    <t>ID2: 100uM_half log</t>
  </si>
  <si>
    <t>ID3: 1hr</t>
  </si>
  <si>
    <t>Test ID: 782</t>
  </si>
  <si>
    <t>Time: 4:00:17 PM</t>
  </si>
  <si>
    <t>ID1: MDV6708_1%DMSO</t>
  </si>
  <si>
    <t>ID3: 3h</t>
  </si>
  <si>
    <t>Plate Map</t>
  </si>
  <si>
    <t>MDV6208 100uM_1half log upto 8 dilutions</t>
  </si>
  <si>
    <t>VC(1%DMSO)</t>
  </si>
  <si>
    <t>Buffer</t>
  </si>
  <si>
    <t>Analysis</t>
  </si>
  <si>
    <t>Conc.(M)</t>
  </si>
  <si>
    <t>n1</t>
  </si>
  <si>
    <t>n2</t>
  </si>
  <si>
    <t>n3</t>
  </si>
  <si>
    <t>Avg</t>
  </si>
  <si>
    <t>Fold</t>
  </si>
  <si>
    <t>SD</t>
  </si>
  <si>
    <t>% CV</t>
  </si>
  <si>
    <t>Controls</t>
  </si>
  <si>
    <t>VC(1% DMSO)</t>
  </si>
  <si>
    <t>Buffer used for solubility</t>
  </si>
  <si>
    <t>1X stimulation Buffer (IP1)</t>
  </si>
  <si>
    <t xml:space="preserve">30min </t>
  </si>
  <si>
    <t>1hr</t>
  </si>
  <si>
    <t>3h</t>
  </si>
</sst>
</file>

<file path=xl/styles.xml><?xml version="1.0" encoding="utf-8"?>
<styleSheet xmlns="http://schemas.openxmlformats.org/spreadsheetml/2006/main">
  <numFmts count="1">
    <numFmt numFmtId="165" formatCode="0.0"/>
  </numFmts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11" fontId="0" fillId="0" borderId="14" xfId="0" applyNumberFormat="1" applyBorder="1" applyAlignment="1">
      <alignment horizontal="center"/>
    </xf>
    <xf numFmtId="11" fontId="0" fillId="0" borderId="15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1" xfId="0" applyBorder="1"/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1" fontId="0" fillId="0" borderId="4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4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53"/>
  <sheetViews>
    <sheetView topLeftCell="A24" workbookViewId="0">
      <selection activeCell="A23" sqref="A23:M53"/>
    </sheetView>
  </sheetViews>
  <sheetFormatPr defaultRowHeight="15"/>
  <cols>
    <col min="1" max="1" width="4.28515625" customWidth="1"/>
    <col min="2" max="2" width="13" customWidth="1"/>
    <col min="3" max="3" width="11" customWidth="1"/>
  </cols>
  <sheetData>
    <row r="3" spans="1:13">
      <c r="A3" s="1" t="s">
        <v>0</v>
      </c>
      <c r="D3" s="1" t="s">
        <v>1</v>
      </c>
      <c r="K3" s="1" t="s">
        <v>2</v>
      </c>
    </row>
    <row r="4" spans="1:13">
      <c r="A4" s="1" t="s">
        <v>3</v>
      </c>
      <c r="I4" s="1" t="s">
        <v>4</v>
      </c>
      <c r="K4" s="1" t="s">
        <v>5</v>
      </c>
    </row>
    <row r="5" spans="1:13">
      <c r="A5" s="1" t="s">
        <v>6</v>
      </c>
    </row>
    <row r="6" spans="1:13">
      <c r="A6" s="1" t="s">
        <v>7</v>
      </c>
    </row>
    <row r="7" spans="1:13">
      <c r="A7" s="1" t="s">
        <v>8</v>
      </c>
    </row>
    <row r="11" spans="1:13">
      <c r="B11" t="s">
        <v>9</v>
      </c>
    </row>
    <row r="12" spans="1:13">
      <c r="B12" s="3">
        <v>1</v>
      </c>
      <c r="C12" s="3">
        <v>2</v>
      </c>
      <c r="D12" s="3">
        <v>3</v>
      </c>
      <c r="E12" s="3">
        <v>4</v>
      </c>
      <c r="F12" s="3">
        <v>5</v>
      </c>
      <c r="G12" s="3">
        <v>6</v>
      </c>
      <c r="H12" s="3">
        <v>7</v>
      </c>
      <c r="I12" s="3">
        <v>8</v>
      </c>
      <c r="J12" s="3">
        <v>9</v>
      </c>
      <c r="K12" s="3">
        <v>10</v>
      </c>
      <c r="L12" s="3">
        <v>11</v>
      </c>
      <c r="M12" s="3">
        <v>12</v>
      </c>
    </row>
    <row r="13" spans="1:13">
      <c r="A13" s="3" t="s">
        <v>10</v>
      </c>
      <c r="B13" s="6">
        <v>42602</v>
      </c>
      <c r="C13" s="7">
        <v>32182</v>
      </c>
      <c r="D13" s="7">
        <v>46644</v>
      </c>
      <c r="E13" s="7">
        <v>471</v>
      </c>
      <c r="F13" s="7">
        <v>251</v>
      </c>
      <c r="G13" s="7">
        <v>370</v>
      </c>
      <c r="H13" s="7"/>
      <c r="I13" s="7"/>
      <c r="J13" s="7"/>
      <c r="K13" s="7"/>
      <c r="L13" s="7"/>
      <c r="M13" s="8"/>
    </row>
    <row r="14" spans="1:13">
      <c r="A14" s="3" t="s">
        <v>11</v>
      </c>
      <c r="B14" s="9">
        <v>6578</v>
      </c>
      <c r="C14" s="10">
        <v>6588</v>
      </c>
      <c r="D14" s="10">
        <v>7523</v>
      </c>
      <c r="E14" s="10">
        <v>407</v>
      </c>
      <c r="F14" s="10">
        <v>433</v>
      </c>
      <c r="G14" s="10">
        <v>522</v>
      </c>
      <c r="H14" s="10"/>
      <c r="I14" s="10"/>
      <c r="J14" s="10"/>
      <c r="K14" s="10"/>
      <c r="L14" s="10"/>
      <c r="M14" s="11"/>
    </row>
    <row r="15" spans="1:13">
      <c r="A15" s="3" t="s">
        <v>12</v>
      </c>
      <c r="B15" s="9">
        <v>728</v>
      </c>
      <c r="C15" s="10">
        <v>915</v>
      </c>
      <c r="D15" s="10">
        <v>845</v>
      </c>
      <c r="E15" s="10"/>
      <c r="F15" s="10"/>
      <c r="G15" s="10"/>
      <c r="H15" s="10"/>
      <c r="I15" s="10"/>
      <c r="J15" s="10"/>
      <c r="K15" s="10"/>
      <c r="L15" s="10"/>
      <c r="M15" s="11"/>
    </row>
    <row r="16" spans="1:13">
      <c r="A16" s="3" t="s">
        <v>13</v>
      </c>
      <c r="B16" s="9">
        <v>456</v>
      </c>
      <c r="C16" s="10">
        <v>648</v>
      </c>
      <c r="D16" s="10">
        <v>620</v>
      </c>
      <c r="E16" s="10"/>
      <c r="F16" s="10"/>
      <c r="G16" s="10"/>
      <c r="H16" s="10"/>
      <c r="I16" s="10"/>
      <c r="J16" s="10"/>
      <c r="K16" s="10"/>
      <c r="L16" s="10"/>
      <c r="M16" s="11"/>
    </row>
    <row r="17" spans="1:13">
      <c r="A17" s="3" t="s">
        <v>14</v>
      </c>
      <c r="B17" s="9">
        <v>350</v>
      </c>
      <c r="C17" s="10">
        <v>399</v>
      </c>
      <c r="D17" s="10">
        <v>380</v>
      </c>
      <c r="E17" s="10"/>
      <c r="F17" s="10"/>
      <c r="G17" s="10"/>
      <c r="H17" s="10"/>
      <c r="I17" s="10"/>
      <c r="J17" s="10"/>
      <c r="K17" s="10"/>
      <c r="L17" s="10"/>
      <c r="M17" s="11"/>
    </row>
    <row r="18" spans="1:13">
      <c r="A18" s="3" t="s">
        <v>15</v>
      </c>
      <c r="B18" s="9">
        <v>371</v>
      </c>
      <c r="C18" s="10">
        <v>314</v>
      </c>
      <c r="D18" s="10">
        <v>337</v>
      </c>
      <c r="E18" s="10"/>
      <c r="F18" s="10"/>
      <c r="G18" s="10"/>
      <c r="H18" s="10"/>
      <c r="I18" s="10"/>
      <c r="J18" s="10"/>
      <c r="K18" s="10"/>
      <c r="L18" s="10"/>
      <c r="M18" s="11"/>
    </row>
    <row r="19" spans="1:13">
      <c r="A19" s="3" t="s">
        <v>16</v>
      </c>
      <c r="B19" s="9">
        <v>1828</v>
      </c>
      <c r="C19" s="10">
        <v>370</v>
      </c>
      <c r="D19" s="10">
        <v>341</v>
      </c>
      <c r="E19" s="10"/>
      <c r="F19" s="10"/>
      <c r="G19" s="10"/>
      <c r="H19" s="10"/>
      <c r="I19" s="10"/>
      <c r="J19" s="10"/>
      <c r="K19" s="10"/>
      <c r="L19" s="10"/>
      <c r="M19" s="11"/>
    </row>
    <row r="20" spans="1:13">
      <c r="A20" s="3" t="s">
        <v>17</v>
      </c>
      <c r="B20" s="12">
        <v>364</v>
      </c>
      <c r="C20" s="13">
        <v>324</v>
      </c>
      <c r="D20" s="13">
        <v>326</v>
      </c>
      <c r="E20" s="13"/>
      <c r="F20" s="13"/>
      <c r="G20" s="13"/>
      <c r="H20" s="13"/>
      <c r="I20" s="13"/>
      <c r="J20" s="13"/>
      <c r="K20" s="13"/>
      <c r="L20" s="13"/>
      <c r="M20" s="14"/>
    </row>
    <row r="23" spans="1:13">
      <c r="A23" s="28"/>
      <c r="B23" s="28" t="s">
        <v>26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28"/>
      <c r="B24" s="30">
        <v>1</v>
      </c>
      <c r="C24" s="30">
        <v>2</v>
      </c>
      <c r="D24" s="30">
        <v>3</v>
      </c>
      <c r="E24" s="30">
        <v>4</v>
      </c>
      <c r="F24" s="30">
        <v>5</v>
      </c>
      <c r="G24" s="30">
        <v>6</v>
      </c>
      <c r="H24" s="30">
        <v>7</v>
      </c>
      <c r="I24" s="30">
        <v>8</v>
      </c>
      <c r="J24" s="30">
        <v>9</v>
      </c>
      <c r="K24" s="30">
        <v>10</v>
      </c>
      <c r="L24" s="30">
        <v>11</v>
      </c>
      <c r="M24" s="30">
        <v>12</v>
      </c>
    </row>
    <row r="25" spans="1:13">
      <c r="A25" s="30" t="s">
        <v>10</v>
      </c>
      <c r="B25" s="46" t="s">
        <v>27</v>
      </c>
      <c r="C25" s="47"/>
      <c r="D25" s="48"/>
      <c r="E25" s="45" t="s">
        <v>28</v>
      </c>
      <c r="F25" s="45"/>
      <c r="G25" s="45"/>
      <c r="H25" s="32"/>
      <c r="I25" s="32"/>
      <c r="J25" s="32"/>
      <c r="K25" s="32"/>
      <c r="L25" s="32"/>
      <c r="M25" s="33"/>
    </row>
    <row r="26" spans="1:13">
      <c r="A26" s="30" t="s">
        <v>11</v>
      </c>
      <c r="B26" s="49"/>
      <c r="C26" s="50"/>
      <c r="D26" s="51"/>
      <c r="E26" s="45" t="s">
        <v>29</v>
      </c>
      <c r="F26" s="45"/>
      <c r="G26" s="45"/>
      <c r="H26" s="35"/>
      <c r="I26" s="35"/>
      <c r="J26" s="35"/>
      <c r="K26" s="35"/>
      <c r="L26" s="35"/>
      <c r="M26" s="36"/>
    </row>
    <row r="27" spans="1:13">
      <c r="A27" s="30" t="s">
        <v>12</v>
      </c>
      <c r="B27" s="49"/>
      <c r="C27" s="50"/>
      <c r="D27" s="51"/>
      <c r="E27" s="35"/>
      <c r="F27" s="35"/>
      <c r="G27" s="35"/>
      <c r="H27" s="35"/>
      <c r="I27" s="35"/>
      <c r="J27" s="35"/>
      <c r="K27" s="35"/>
      <c r="L27" s="35"/>
      <c r="M27" s="36"/>
    </row>
    <row r="28" spans="1:13">
      <c r="A28" s="30" t="s">
        <v>13</v>
      </c>
      <c r="B28" s="49"/>
      <c r="C28" s="50"/>
      <c r="D28" s="51"/>
      <c r="E28" s="35"/>
      <c r="F28" s="35"/>
      <c r="G28" s="35"/>
      <c r="H28" s="35"/>
      <c r="I28" s="35"/>
      <c r="J28" s="35"/>
      <c r="K28" s="35"/>
      <c r="L28" s="35"/>
      <c r="M28" s="36"/>
    </row>
    <row r="29" spans="1:13">
      <c r="A29" s="30" t="s">
        <v>14</v>
      </c>
      <c r="B29" s="49"/>
      <c r="C29" s="50"/>
      <c r="D29" s="51"/>
      <c r="E29" s="35"/>
      <c r="F29" s="35"/>
      <c r="G29" s="35"/>
      <c r="H29" s="35"/>
      <c r="I29" s="35"/>
      <c r="J29" s="35"/>
      <c r="K29" s="35"/>
      <c r="L29" s="35"/>
      <c r="M29" s="36"/>
    </row>
    <row r="30" spans="1:13">
      <c r="A30" s="30" t="s">
        <v>15</v>
      </c>
      <c r="B30" s="49"/>
      <c r="C30" s="50"/>
      <c r="D30" s="51"/>
      <c r="E30" s="35"/>
      <c r="F30" s="35"/>
      <c r="G30" s="35"/>
      <c r="H30" s="35"/>
      <c r="I30" s="35"/>
      <c r="J30" s="35"/>
      <c r="K30" s="35"/>
      <c r="L30" s="35"/>
      <c r="M30" s="36"/>
    </row>
    <row r="31" spans="1:13">
      <c r="A31" s="30" t="s">
        <v>16</v>
      </c>
      <c r="B31" s="49"/>
      <c r="C31" s="50"/>
      <c r="D31" s="51"/>
      <c r="E31" s="35"/>
      <c r="F31" s="35"/>
      <c r="G31" s="35"/>
      <c r="H31" s="35"/>
      <c r="I31" s="35"/>
      <c r="J31" s="35"/>
      <c r="K31" s="35"/>
      <c r="L31" s="35"/>
      <c r="M31" s="36"/>
    </row>
    <row r="32" spans="1:13">
      <c r="A32" s="30" t="s">
        <v>17</v>
      </c>
      <c r="B32" s="52"/>
      <c r="C32" s="53"/>
      <c r="D32" s="54"/>
      <c r="E32" s="38"/>
      <c r="F32" s="38"/>
      <c r="G32" s="38"/>
      <c r="H32" s="38"/>
      <c r="I32" s="38"/>
      <c r="J32" s="38"/>
      <c r="K32" s="38"/>
      <c r="L32" s="38"/>
      <c r="M32" s="39"/>
    </row>
    <row r="35" spans="2:9">
      <c r="B35" s="2" t="s">
        <v>30</v>
      </c>
    </row>
    <row r="37" spans="2:9" s="28" customFormat="1">
      <c r="B37" s="76" t="s">
        <v>39</v>
      </c>
      <c r="C37" s="61" t="s">
        <v>32</v>
      </c>
      <c r="D37" s="62" t="s">
        <v>33</v>
      </c>
      <c r="E37" s="63" t="s">
        <v>34</v>
      </c>
      <c r="F37" s="62" t="s">
        <v>35</v>
      </c>
      <c r="G37" s="64" t="s">
        <v>36</v>
      </c>
      <c r="H37" s="62" t="s">
        <v>37</v>
      </c>
      <c r="I37" s="63" t="s">
        <v>38</v>
      </c>
    </row>
    <row r="38" spans="2:9" s="28" customFormat="1">
      <c r="B38" s="4" t="s">
        <v>40</v>
      </c>
      <c r="C38" s="41">
        <f>E13</f>
        <v>471</v>
      </c>
      <c r="D38" s="42">
        <f t="shared" ref="D38:E38" si="0">F13</f>
        <v>251</v>
      </c>
      <c r="E38" s="77">
        <f t="shared" si="0"/>
        <v>370</v>
      </c>
      <c r="F38" s="42">
        <f>AVERAGE(C38:E38)</f>
        <v>364</v>
      </c>
      <c r="G38" s="69">
        <f>F38/$F$38</f>
        <v>1</v>
      </c>
      <c r="H38" s="56">
        <f>STDEV(C38:E38)</f>
        <v>110.12265888544464</v>
      </c>
      <c r="I38" s="57">
        <f>H38/F38*100</f>
        <v>30.253477715781496</v>
      </c>
    </row>
    <row r="39" spans="2:9" s="28" customFormat="1">
      <c r="B39" s="5" t="s">
        <v>29</v>
      </c>
      <c r="C39" s="43">
        <f>E14</f>
        <v>407</v>
      </c>
      <c r="D39" s="44">
        <f t="shared" ref="D39:E39" si="1">F14</f>
        <v>433</v>
      </c>
      <c r="E39" s="78">
        <f t="shared" si="1"/>
        <v>522</v>
      </c>
      <c r="F39" s="44">
        <f>AVERAGE(C39:E39)</f>
        <v>454</v>
      </c>
      <c r="G39" s="70">
        <f t="shared" ref="G39" si="2">F39/$F$38</f>
        <v>1.2472527472527473</v>
      </c>
      <c r="H39" s="59">
        <f>STDEV(C39:E39)</f>
        <v>60.307545133258408</v>
      </c>
      <c r="I39" s="60">
        <f>H39/F39*100</f>
        <v>13.28360024961639</v>
      </c>
    </row>
    <row r="40" spans="2:9" s="28" customFormat="1"/>
    <row r="41" spans="2:9" s="28" customFormat="1"/>
    <row r="42" spans="2:9">
      <c r="B42" s="73" t="s">
        <v>31</v>
      </c>
      <c r="C42" s="74" t="s">
        <v>32</v>
      </c>
      <c r="D42" s="74" t="s">
        <v>33</v>
      </c>
      <c r="E42" s="74" t="s">
        <v>34</v>
      </c>
      <c r="F42" s="73" t="s">
        <v>35</v>
      </c>
      <c r="G42" s="73" t="s">
        <v>36</v>
      </c>
      <c r="H42" s="74" t="s">
        <v>37</v>
      </c>
      <c r="I42" s="75" t="s">
        <v>38</v>
      </c>
    </row>
    <row r="43" spans="2:9">
      <c r="B43" s="65">
        <v>1E-4</v>
      </c>
      <c r="C43" s="42">
        <f>B13</f>
        <v>42602</v>
      </c>
      <c r="D43" s="42">
        <f t="shared" ref="D43:E43" si="3">C13</f>
        <v>32182</v>
      </c>
      <c r="E43" s="42">
        <f t="shared" si="3"/>
        <v>46644</v>
      </c>
      <c r="F43" s="67">
        <f t="shared" ref="F43:F50" si="4">AVERAGE(C43:E43)</f>
        <v>40476</v>
      </c>
      <c r="G43" s="71">
        <f>F43/$F$38</f>
        <v>111.1978021978022</v>
      </c>
      <c r="H43" s="56">
        <f t="shared" ref="H43:H50" si="5">STDEV(C43:E43)</f>
        <v>7461.7201770101246</v>
      </c>
      <c r="I43" s="57">
        <f t="shared" ref="I43:I50" si="6">H43/F43*100</f>
        <v>18.434924836965422</v>
      </c>
    </row>
    <row r="44" spans="2:9">
      <c r="B44" s="65">
        <f>B43/3.16</f>
        <v>3.1645569620253167E-5</v>
      </c>
      <c r="C44" s="42">
        <f t="shared" ref="C44:E50" si="7">B14</f>
        <v>6578</v>
      </c>
      <c r="D44" s="42">
        <f t="shared" si="7"/>
        <v>6588</v>
      </c>
      <c r="E44" s="42">
        <f t="shared" si="7"/>
        <v>7523</v>
      </c>
      <c r="F44" s="67">
        <f t="shared" si="4"/>
        <v>6896.333333333333</v>
      </c>
      <c r="G44" s="71">
        <f t="shared" ref="G44:G50" si="8">F44/$F$38</f>
        <v>18.945970695970693</v>
      </c>
      <c r="H44" s="56">
        <f t="shared" si="5"/>
        <v>542.73228514003881</v>
      </c>
      <c r="I44" s="57">
        <f t="shared" si="6"/>
        <v>7.8698673469965508</v>
      </c>
    </row>
    <row r="45" spans="2:9">
      <c r="B45" s="65">
        <f t="shared" ref="B45:B50" si="9">B44/3.16</f>
        <v>1.00144207659029E-5</v>
      </c>
      <c r="C45" s="42">
        <f t="shared" si="7"/>
        <v>728</v>
      </c>
      <c r="D45" s="42">
        <f t="shared" si="7"/>
        <v>915</v>
      </c>
      <c r="E45" s="42">
        <f t="shared" si="7"/>
        <v>845</v>
      </c>
      <c r="F45" s="67">
        <f t="shared" si="4"/>
        <v>829.33333333333337</v>
      </c>
      <c r="G45" s="71">
        <f t="shared" si="8"/>
        <v>2.2783882783882783</v>
      </c>
      <c r="H45" s="56">
        <f t="shared" si="5"/>
        <v>94.47927462323878</v>
      </c>
      <c r="I45" s="57">
        <f t="shared" si="6"/>
        <v>11.3921954931558</v>
      </c>
    </row>
    <row r="46" spans="2:9">
      <c r="B46" s="65">
        <f t="shared" si="9"/>
        <v>3.1691204955388923E-6</v>
      </c>
      <c r="C46" s="42">
        <f t="shared" si="7"/>
        <v>456</v>
      </c>
      <c r="D46" s="42">
        <f t="shared" si="7"/>
        <v>648</v>
      </c>
      <c r="E46" s="42">
        <f t="shared" si="7"/>
        <v>620</v>
      </c>
      <c r="F46" s="67">
        <f t="shared" si="4"/>
        <v>574.66666666666663</v>
      </c>
      <c r="G46" s="71">
        <f t="shared" si="8"/>
        <v>1.5787545787545787</v>
      </c>
      <c r="H46" s="56">
        <f t="shared" si="5"/>
        <v>103.71756521117005</v>
      </c>
      <c r="I46" s="57">
        <f t="shared" si="6"/>
        <v>18.048300210760452</v>
      </c>
    </row>
    <row r="47" spans="2:9">
      <c r="B47" s="65">
        <f t="shared" si="9"/>
        <v>1.0028862327654721E-6</v>
      </c>
      <c r="C47" s="42">
        <f t="shared" si="7"/>
        <v>350</v>
      </c>
      <c r="D47" s="42">
        <f t="shared" si="7"/>
        <v>399</v>
      </c>
      <c r="E47" s="42">
        <f t="shared" si="7"/>
        <v>380</v>
      </c>
      <c r="F47" s="67">
        <f t="shared" si="4"/>
        <v>376.33333333333331</v>
      </c>
      <c r="G47" s="71">
        <f t="shared" si="8"/>
        <v>1.0338827838827838</v>
      </c>
      <c r="H47" s="56">
        <f t="shared" si="5"/>
        <v>24.704925284917238</v>
      </c>
      <c r="I47" s="57">
        <f t="shared" si="6"/>
        <v>6.5646391368247752</v>
      </c>
    </row>
    <row r="48" spans="2:9">
      <c r="B48" s="65">
        <f t="shared" si="9"/>
        <v>3.1736906100173168E-7</v>
      </c>
      <c r="C48" s="42">
        <f t="shared" si="7"/>
        <v>371</v>
      </c>
      <c r="D48" s="42">
        <f t="shared" si="7"/>
        <v>314</v>
      </c>
      <c r="E48" s="42">
        <f t="shared" si="7"/>
        <v>337</v>
      </c>
      <c r="F48" s="67">
        <f t="shared" si="4"/>
        <v>340.66666666666669</v>
      </c>
      <c r="G48" s="71">
        <f t="shared" si="8"/>
        <v>0.9358974358974359</v>
      </c>
      <c r="H48" s="56">
        <f t="shared" si="5"/>
        <v>28.676354952004328</v>
      </c>
      <c r="I48" s="57">
        <f t="shared" si="6"/>
        <v>8.4177167178094905</v>
      </c>
    </row>
    <row r="49" spans="2:9">
      <c r="B49" s="65">
        <f t="shared" si="9"/>
        <v>1.0043324715244673E-7</v>
      </c>
      <c r="C49" s="58">
        <f t="shared" si="7"/>
        <v>1828</v>
      </c>
      <c r="D49" s="42">
        <f t="shared" si="7"/>
        <v>370</v>
      </c>
      <c r="E49" s="42">
        <f t="shared" si="7"/>
        <v>341</v>
      </c>
      <c r="F49" s="67">
        <f>AVERAGE(D49:E49)</f>
        <v>355.5</v>
      </c>
      <c r="G49" s="71">
        <f t="shared" si="8"/>
        <v>0.97664835164835162</v>
      </c>
      <c r="H49" s="56">
        <f>STDEV(D49:E49)</f>
        <v>20.506096654409877</v>
      </c>
      <c r="I49" s="57">
        <f t="shared" si="6"/>
        <v>5.7682409717046061</v>
      </c>
    </row>
    <row r="50" spans="2:9">
      <c r="B50" s="66">
        <f t="shared" si="9"/>
        <v>3.1782673149508461E-8</v>
      </c>
      <c r="C50" s="44">
        <f t="shared" si="7"/>
        <v>364</v>
      </c>
      <c r="D50" s="44">
        <f t="shared" si="7"/>
        <v>324</v>
      </c>
      <c r="E50" s="44">
        <f t="shared" si="7"/>
        <v>326</v>
      </c>
      <c r="F50" s="68">
        <f t="shared" si="4"/>
        <v>338</v>
      </c>
      <c r="G50" s="72">
        <f t="shared" si="8"/>
        <v>0.9285714285714286</v>
      </c>
      <c r="H50" s="59">
        <f t="shared" si="5"/>
        <v>22.538855339169288</v>
      </c>
      <c r="I50" s="60">
        <f t="shared" si="6"/>
        <v>6.6683003962039313</v>
      </c>
    </row>
    <row r="53" spans="2:9">
      <c r="B53" s="79" t="s">
        <v>41</v>
      </c>
      <c r="C53" s="79"/>
      <c r="D53" s="28" t="s">
        <v>42</v>
      </c>
    </row>
  </sheetData>
  <mergeCells count="4">
    <mergeCell ref="B25:D32"/>
    <mergeCell ref="E25:G25"/>
    <mergeCell ref="E26:G26"/>
    <mergeCell ref="B53:C5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52"/>
  <sheetViews>
    <sheetView topLeftCell="A24" workbookViewId="0">
      <selection activeCell="M40" sqref="M40"/>
    </sheetView>
  </sheetViews>
  <sheetFormatPr defaultRowHeight="15"/>
  <cols>
    <col min="2" max="2" width="13" customWidth="1"/>
  </cols>
  <sheetData>
    <row r="2" spans="1:13">
      <c r="A2" s="17" t="s">
        <v>0</v>
      </c>
      <c r="B2" s="16"/>
      <c r="C2" s="16"/>
      <c r="D2" s="17" t="s">
        <v>1</v>
      </c>
      <c r="E2" s="16"/>
      <c r="F2" s="16"/>
      <c r="G2" s="16"/>
      <c r="H2" s="16"/>
      <c r="I2" s="16"/>
      <c r="J2" s="16"/>
      <c r="K2" s="17" t="s">
        <v>18</v>
      </c>
      <c r="L2" s="16"/>
      <c r="M2" s="16"/>
    </row>
    <row r="3" spans="1:13">
      <c r="A3" s="17" t="s">
        <v>3</v>
      </c>
      <c r="B3" s="16"/>
      <c r="C3" s="16"/>
      <c r="D3" s="16"/>
      <c r="E3" s="16"/>
      <c r="F3" s="16"/>
      <c r="G3" s="16"/>
      <c r="H3" s="16"/>
      <c r="I3" s="17" t="s">
        <v>4</v>
      </c>
      <c r="J3" s="16"/>
      <c r="K3" s="17" t="s">
        <v>19</v>
      </c>
      <c r="L3" s="16"/>
      <c r="M3" s="16"/>
    </row>
    <row r="4" spans="1:13">
      <c r="A4" s="17" t="s">
        <v>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>
      <c r="A5" s="17" t="s">
        <v>20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>
      <c r="A6" s="17" t="s">
        <v>21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>
      <c r="A7" s="17" t="s">
        <v>8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11" spans="1:13">
      <c r="A11" s="16"/>
      <c r="B11" s="16" t="s">
        <v>9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>
      <c r="A12" s="16"/>
      <c r="B12" s="18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  <c r="I12" s="18">
        <v>8</v>
      </c>
      <c r="J12" s="18">
        <v>9</v>
      </c>
      <c r="K12" s="18">
        <v>10</v>
      </c>
      <c r="L12" s="18">
        <v>11</v>
      </c>
      <c r="M12" s="18">
        <v>12</v>
      </c>
    </row>
    <row r="13" spans="1:13">
      <c r="A13" s="18" t="s">
        <v>10</v>
      </c>
      <c r="B13" s="19">
        <v>42665</v>
      </c>
      <c r="C13" s="20">
        <v>34853</v>
      </c>
      <c r="D13" s="20">
        <v>48299</v>
      </c>
      <c r="E13" s="20">
        <v>441</v>
      </c>
      <c r="F13" s="20">
        <v>326</v>
      </c>
      <c r="G13" s="20">
        <v>372</v>
      </c>
      <c r="H13" s="20"/>
      <c r="I13" s="20"/>
      <c r="J13" s="20"/>
      <c r="K13" s="20"/>
      <c r="L13" s="20"/>
      <c r="M13" s="21"/>
    </row>
    <row r="14" spans="1:13">
      <c r="A14" s="18" t="s">
        <v>11</v>
      </c>
      <c r="B14" s="22">
        <v>8455</v>
      </c>
      <c r="C14" s="23">
        <v>8070</v>
      </c>
      <c r="D14" s="23">
        <v>9128</v>
      </c>
      <c r="E14" s="23">
        <v>361</v>
      </c>
      <c r="F14" s="23">
        <v>417</v>
      </c>
      <c r="G14" s="23">
        <v>499</v>
      </c>
      <c r="H14" s="23"/>
      <c r="I14" s="23"/>
      <c r="J14" s="23"/>
      <c r="K14" s="23"/>
      <c r="L14" s="23"/>
      <c r="M14" s="24"/>
    </row>
    <row r="15" spans="1:13">
      <c r="A15" s="18" t="s">
        <v>12</v>
      </c>
      <c r="B15" s="22">
        <v>801</v>
      </c>
      <c r="C15" s="23">
        <v>661</v>
      </c>
      <c r="D15" s="23">
        <v>549</v>
      </c>
      <c r="E15" s="23"/>
      <c r="F15" s="23"/>
      <c r="G15" s="23"/>
      <c r="H15" s="23"/>
      <c r="I15" s="23"/>
      <c r="J15" s="23"/>
      <c r="K15" s="23"/>
      <c r="L15" s="23"/>
      <c r="M15" s="24"/>
    </row>
    <row r="16" spans="1:13">
      <c r="A16" s="18" t="s">
        <v>13</v>
      </c>
      <c r="B16" s="22">
        <v>485</v>
      </c>
      <c r="C16" s="23">
        <v>634</v>
      </c>
      <c r="D16" s="23">
        <v>604</v>
      </c>
      <c r="E16" s="23"/>
      <c r="F16" s="23"/>
      <c r="G16" s="23"/>
      <c r="H16" s="23"/>
      <c r="I16" s="23"/>
      <c r="J16" s="23"/>
      <c r="K16" s="23"/>
      <c r="L16" s="23"/>
      <c r="M16" s="24"/>
    </row>
    <row r="17" spans="1:13">
      <c r="A17" s="18" t="s">
        <v>14</v>
      </c>
      <c r="B17" s="22">
        <v>349</v>
      </c>
      <c r="C17" s="23">
        <v>400</v>
      </c>
      <c r="D17" s="23">
        <v>373</v>
      </c>
      <c r="E17" s="23"/>
      <c r="F17" s="23"/>
      <c r="G17" s="23"/>
      <c r="H17" s="23"/>
      <c r="I17" s="23"/>
      <c r="J17" s="23"/>
      <c r="K17" s="23"/>
      <c r="L17" s="23"/>
      <c r="M17" s="24"/>
    </row>
    <row r="18" spans="1:13">
      <c r="A18" s="18" t="s">
        <v>15</v>
      </c>
      <c r="B18" s="22">
        <v>364</v>
      </c>
      <c r="C18" s="23">
        <v>315</v>
      </c>
      <c r="D18" s="23">
        <v>338</v>
      </c>
      <c r="E18" s="23"/>
      <c r="F18" s="23"/>
      <c r="G18" s="23"/>
      <c r="H18" s="23"/>
      <c r="I18" s="23"/>
      <c r="J18" s="23"/>
      <c r="K18" s="23"/>
      <c r="L18" s="23"/>
      <c r="M18" s="24"/>
    </row>
    <row r="19" spans="1:13">
      <c r="A19" s="18" t="s">
        <v>16</v>
      </c>
      <c r="B19" s="22">
        <v>1819</v>
      </c>
      <c r="C19" s="23">
        <v>359</v>
      </c>
      <c r="D19" s="23">
        <v>339</v>
      </c>
      <c r="E19" s="23"/>
      <c r="F19" s="23"/>
      <c r="G19" s="23"/>
      <c r="H19" s="23"/>
      <c r="I19" s="23"/>
      <c r="J19" s="23"/>
      <c r="K19" s="23"/>
      <c r="L19" s="23"/>
      <c r="M19" s="24"/>
    </row>
    <row r="20" spans="1:13">
      <c r="A20" s="18" t="s">
        <v>17</v>
      </c>
      <c r="B20" s="25">
        <v>355</v>
      </c>
      <c r="C20" s="26">
        <v>319</v>
      </c>
      <c r="D20" s="26">
        <v>319</v>
      </c>
      <c r="E20" s="26"/>
      <c r="F20" s="26"/>
      <c r="G20" s="26"/>
      <c r="H20" s="26"/>
      <c r="I20" s="26"/>
      <c r="J20" s="26"/>
      <c r="K20" s="26"/>
      <c r="L20" s="26"/>
      <c r="M20" s="27"/>
    </row>
    <row r="22" spans="1:13">
      <c r="A22" s="28"/>
      <c r="B22" s="28" t="s">
        <v>26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28"/>
      <c r="B23" s="30">
        <v>1</v>
      </c>
      <c r="C23" s="30">
        <v>2</v>
      </c>
      <c r="D23" s="30">
        <v>3</v>
      </c>
      <c r="E23" s="30">
        <v>4</v>
      </c>
      <c r="F23" s="30">
        <v>5</v>
      </c>
      <c r="G23" s="30">
        <v>6</v>
      </c>
      <c r="H23" s="30">
        <v>7</v>
      </c>
      <c r="I23" s="30">
        <v>8</v>
      </c>
      <c r="J23" s="30">
        <v>9</v>
      </c>
      <c r="K23" s="30">
        <v>10</v>
      </c>
      <c r="L23" s="30">
        <v>11</v>
      </c>
      <c r="M23" s="30">
        <v>12</v>
      </c>
    </row>
    <row r="24" spans="1:13">
      <c r="A24" s="30" t="s">
        <v>10</v>
      </c>
      <c r="B24" s="46" t="s">
        <v>27</v>
      </c>
      <c r="C24" s="47"/>
      <c r="D24" s="48"/>
      <c r="E24" s="45" t="s">
        <v>28</v>
      </c>
      <c r="F24" s="45"/>
      <c r="G24" s="45"/>
      <c r="H24" s="32"/>
      <c r="I24" s="32"/>
      <c r="J24" s="32"/>
      <c r="K24" s="32"/>
      <c r="L24" s="32"/>
      <c r="M24" s="33"/>
    </row>
    <row r="25" spans="1:13">
      <c r="A25" s="30" t="s">
        <v>11</v>
      </c>
      <c r="B25" s="49"/>
      <c r="C25" s="50"/>
      <c r="D25" s="51"/>
      <c r="E25" s="45" t="s">
        <v>29</v>
      </c>
      <c r="F25" s="45"/>
      <c r="G25" s="45"/>
      <c r="H25" s="35"/>
      <c r="I25" s="35"/>
      <c r="J25" s="35"/>
      <c r="K25" s="35"/>
      <c r="L25" s="35"/>
      <c r="M25" s="36"/>
    </row>
    <row r="26" spans="1:13">
      <c r="A26" s="30" t="s">
        <v>12</v>
      </c>
      <c r="B26" s="49"/>
      <c r="C26" s="50"/>
      <c r="D26" s="51"/>
      <c r="E26" s="35"/>
      <c r="F26" s="35"/>
      <c r="G26" s="35"/>
      <c r="H26" s="35"/>
      <c r="I26" s="35"/>
      <c r="J26" s="35"/>
      <c r="K26" s="35"/>
      <c r="L26" s="35"/>
      <c r="M26" s="36"/>
    </row>
    <row r="27" spans="1:13">
      <c r="A27" s="30" t="s">
        <v>13</v>
      </c>
      <c r="B27" s="49"/>
      <c r="C27" s="50"/>
      <c r="D27" s="51"/>
      <c r="E27" s="35"/>
      <c r="F27" s="35"/>
      <c r="G27" s="35"/>
      <c r="H27" s="35"/>
      <c r="I27" s="35"/>
      <c r="J27" s="35"/>
      <c r="K27" s="35"/>
      <c r="L27" s="35"/>
      <c r="M27" s="36"/>
    </row>
    <row r="28" spans="1:13">
      <c r="A28" s="30" t="s">
        <v>14</v>
      </c>
      <c r="B28" s="49"/>
      <c r="C28" s="50"/>
      <c r="D28" s="51"/>
      <c r="E28" s="35"/>
      <c r="F28" s="35"/>
      <c r="G28" s="35"/>
      <c r="H28" s="35"/>
      <c r="I28" s="35"/>
      <c r="J28" s="35"/>
      <c r="K28" s="35"/>
      <c r="L28" s="35"/>
      <c r="M28" s="36"/>
    </row>
    <row r="29" spans="1:13">
      <c r="A29" s="30" t="s">
        <v>15</v>
      </c>
      <c r="B29" s="49"/>
      <c r="C29" s="50"/>
      <c r="D29" s="51"/>
      <c r="E29" s="35"/>
      <c r="F29" s="35"/>
      <c r="G29" s="35"/>
      <c r="H29" s="35"/>
      <c r="I29" s="35"/>
      <c r="J29" s="35"/>
      <c r="K29" s="35"/>
      <c r="L29" s="35"/>
      <c r="M29" s="36"/>
    </row>
    <row r="30" spans="1:13">
      <c r="A30" s="30" t="s">
        <v>16</v>
      </c>
      <c r="B30" s="49"/>
      <c r="C30" s="50"/>
      <c r="D30" s="51"/>
      <c r="E30" s="35"/>
      <c r="F30" s="35"/>
      <c r="G30" s="35"/>
      <c r="H30" s="35"/>
      <c r="I30" s="35"/>
      <c r="J30" s="35"/>
      <c r="K30" s="35"/>
      <c r="L30" s="35"/>
      <c r="M30" s="36"/>
    </row>
    <row r="31" spans="1:13">
      <c r="A31" s="30" t="s">
        <v>17</v>
      </c>
      <c r="B31" s="52"/>
      <c r="C31" s="53"/>
      <c r="D31" s="54"/>
      <c r="E31" s="38"/>
      <c r="F31" s="38"/>
      <c r="G31" s="38"/>
      <c r="H31" s="38"/>
      <c r="I31" s="38"/>
      <c r="J31" s="38"/>
      <c r="K31" s="38"/>
      <c r="L31" s="38"/>
      <c r="M31" s="39"/>
    </row>
    <row r="32" spans="1:1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>
      <c r="A34" s="28"/>
      <c r="B34" s="2" t="s">
        <v>30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28"/>
      <c r="B36" s="76" t="s">
        <v>39</v>
      </c>
      <c r="C36" s="61" t="s">
        <v>32</v>
      </c>
      <c r="D36" s="62" t="s">
        <v>33</v>
      </c>
      <c r="E36" s="63" t="s">
        <v>34</v>
      </c>
      <c r="F36" s="62" t="s">
        <v>35</v>
      </c>
      <c r="G36" s="64" t="s">
        <v>36</v>
      </c>
      <c r="H36" s="62" t="s">
        <v>37</v>
      </c>
      <c r="I36" s="63" t="s">
        <v>38</v>
      </c>
      <c r="J36" s="28"/>
      <c r="K36" s="28"/>
      <c r="L36" s="28"/>
      <c r="M36" s="28"/>
    </row>
    <row r="37" spans="1:13">
      <c r="A37" s="28"/>
      <c r="B37" s="4" t="s">
        <v>40</v>
      </c>
      <c r="C37" s="15">
        <f>E13</f>
        <v>441</v>
      </c>
      <c r="D37" s="40">
        <f t="shared" ref="D37:E37" si="0">F13</f>
        <v>326</v>
      </c>
      <c r="E37" s="55">
        <f t="shared" si="0"/>
        <v>372</v>
      </c>
      <c r="F37" s="56">
        <f>AVERAGE(C37:E37)</f>
        <v>379.66666666666669</v>
      </c>
      <c r="G37" s="69">
        <f>F37/$F$37</f>
        <v>1</v>
      </c>
      <c r="H37" s="56">
        <f>STDEV(C37:E37)</f>
        <v>57.882064003742499</v>
      </c>
      <c r="I37" s="57">
        <f>H37/F37*100</f>
        <v>15.245495347781166</v>
      </c>
      <c r="J37" s="28"/>
      <c r="K37" s="28"/>
      <c r="L37" s="28"/>
      <c r="M37" s="28"/>
    </row>
    <row r="38" spans="1:13">
      <c r="A38" s="28"/>
      <c r="B38" s="5" t="s">
        <v>29</v>
      </c>
      <c r="C38" s="43">
        <f>E14</f>
        <v>361</v>
      </c>
      <c r="D38" s="44">
        <f t="shared" ref="D38" si="1">F14</f>
        <v>417</v>
      </c>
      <c r="E38" s="78">
        <f t="shared" ref="E38" si="2">G14</f>
        <v>499</v>
      </c>
      <c r="F38" s="59">
        <f>AVERAGE(C38:E38)</f>
        <v>425.66666666666669</v>
      </c>
      <c r="G38" s="70">
        <f t="shared" ref="G38" si="3">F38/$F$37</f>
        <v>1.1211589113257243</v>
      </c>
      <c r="H38" s="59">
        <f>STDEV(C38:E38)</f>
        <v>69.407012133741318</v>
      </c>
      <c r="I38" s="60">
        <f>H38/F38*100</f>
        <v>16.305484448020668</v>
      </c>
      <c r="J38" s="28"/>
      <c r="K38" s="28"/>
      <c r="L38" s="28"/>
      <c r="M38" s="28"/>
    </row>
    <row r="39" spans="1:1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>
      <c r="A41" s="28"/>
      <c r="B41" s="73" t="s">
        <v>31</v>
      </c>
      <c r="C41" s="74" t="s">
        <v>32</v>
      </c>
      <c r="D41" s="74" t="s">
        <v>33</v>
      </c>
      <c r="E41" s="74" t="s">
        <v>34</v>
      </c>
      <c r="F41" s="73" t="s">
        <v>35</v>
      </c>
      <c r="G41" s="73" t="s">
        <v>36</v>
      </c>
      <c r="H41" s="74" t="s">
        <v>37</v>
      </c>
      <c r="I41" s="75" t="s">
        <v>38</v>
      </c>
      <c r="J41" s="28"/>
      <c r="K41" s="28"/>
      <c r="L41" s="28"/>
      <c r="M41" s="28"/>
    </row>
    <row r="42" spans="1:13">
      <c r="A42" s="28"/>
      <c r="B42" s="65">
        <v>1E-4</v>
      </c>
      <c r="C42" s="15">
        <f>B13</f>
        <v>42665</v>
      </c>
      <c r="D42" s="40">
        <f t="shared" ref="D42:E42" si="4">C13</f>
        <v>34853</v>
      </c>
      <c r="E42" s="55">
        <f t="shared" si="4"/>
        <v>48299</v>
      </c>
      <c r="F42" s="67">
        <f t="shared" ref="F42:F49" si="5">AVERAGE(C42:E42)</f>
        <v>41939</v>
      </c>
      <c r="G42" s="71">
        <f>F42/$F$37</f>
        <v>110.46268656716417</v>
      </c>
      <c r="H42" s="56">
        <f t="shared" ref="H42:H49" si="6">STDEV(C42:E42)</f>
        <v>6752.3355959253095</v>
      </c>
      <c r="I42" s="57">
        <f t="shared" ref="I42:I49" si="7">H42/F42*100</f>
        <v>16.100373389745368</v>
      </c>
      <c r="J42" s="28"/>
      <c r="K42" s="28"/>
      <c r="L42" s="28"/>
      <c r="M42" s="28"/>
    </row>
    <row r="43" spans="1:13">
      <c r="A43" s="28"/>
      <c r="B43" s="65">
        <f>B42/3.16</f>
        <v>3.1645569620253167E-5</v>
      </c>
      <c r="C43" s="41">
        <f t="shared" ref="C43:E43" si="8">B14</f>
        <v>8455</v>
      </c>
      <c r="D43" s="42">
        <f t="shared" si="8"/>
        <v>8070</v>
      </c>
      <c r="E43" s="77">
        <f t="shared" si="8"/>
        <v>9128</v>
      </c>
      <c r="F43" s="67">
        <f t="shared" si="5"/>
        <v>8551</v>
      </c>
      <c r="G43" s="71">
        <f t="shared" ref="G43:G49" si="9">F43/$F$37</f>
        <v>22.522388059701491</v>
      </c>
      <c r="H43" s="56">
        <f t="shared" si="6"/>
        <v>535.4932305827964</v>
      </c>
      <c r="I43" s="57">
        <f t="shared" si="7"/>
        <v>6.2623462821049749</v>
      </c>
      <c r="J43" s="28"/>
      <c r="K43" s="28"/>
      <c r="L43" s="28"/>
      <c r="M43" s="28"/>
    </row>
    <row r="44" spans="1:13">
      <c r="A44" s="28"/>
      <c r="B44" s="65">
        <f t="shared" ref="B44:B49" si="10">B43/3.16</f>
        <v>1.00144207659029E-5</v>
      </c>
      <c r="C44" s="41">
        <f t="shared" ref="C44:E44" si="11">B15</f>
        <v>801</v>
      </c>
      <c r="D44" s="42">
        <f t="shared" si="11"/>
        <v>661</v>
      </c>
      <c r="E44" s="77">
        <f t="shared" si="11"/>
        <v>549</v>
      </c>
      <c r="F44" s="67">
        <f t="shared" si="5"/>
        <v>670.33333333333337</v>
      </c>
      <c r="G44" s="71">
        <f t="shared" si="9"/>
        <v>1.76558384547849</v>
      </c>
      <c r="H44" s="56">
        <f t="shared" si="6"/>
        <v>126.25899307904119</v>
      </c>
      <c r="I44" s="57">
        <f t="shared" si="7"/>
        <v>18.835255059031507</v>
      </c>
      <c r="J44" s="28"/>
      <c r="K44" s="28"/>
      <c r="L44" s="28"/>
      <c r="M44" s="28"/>
    </row>
    <row r="45" spans="1:13">
      <c r="A45" s="28"/>
      <c r="B45" s="65">
        <f t="shared" si="10"/>
        <v>3.1691204955388923E-6</v>
      </c>
      <c r="C45" s="41">
        <f t="shared" ref="C45:E45" si="12">B16</f>
        <v>485</v>
      </c>
      <c r="D45" s="42">
        <f t="shared" si="12"/>
        <v>634</v>
      </c>
      <c r="E45" s="77">
        <f t="shared" si="12"/>
        <v>604</v>
      </c>
      <c r="F45" s="67">
        <f t="shared" si="5"/>
        <v>574.33333333333337</v>
      </c>
      <c r="G45" s="71">
        <f t="shared" si="9"/>
        <v>1.5127304653204565</v>
      </c>
      <c r="H45" s="56">
        <f t="shared" si="6"/>
        <v>78.805668154856178</v>
      </c>
      <c r="I45" s="57">
        <f t="shared" si="7"/>
        <v>13.721242278849013</v>
      </c>
      <c r="J45" s="28"/>
      <c r="K45" s="28"/>
      <c r="L45" s="28"/>
      <c r="M45" s="28"/>
    </row>
    <row r="46" spans="1:13">
      <c r="A46" s="28"/>
      <c r="B46" s="65">
        <f t="shared" si="10"/>
        <v>1.0028862327654721E-6</v>
      </c>
      <c r="C46" s="41">
        <f t="shared" ref="C46:E46" si="13">B17</f>
        <v>349</v>
      </c>
      <c r="D46" s="42">
        <f t="shared" si="13"/>
        <v>400</v>
      </c>
      <c r="E46" s="77">
        <f t="shared" si="13"/>
        <v>373</v>
      </c>
      <c r="F46" s="67">
        <f t="shared" si="5"/>
        <v>374</v>
      </c>
      <c r="G46" s="71">
        <f t="shared" si="9"/>
        <v>0.9850746268656716</v>
      </c>
      <c r="H46" s="56">
        <f t="shared" si="6"/>
        <v>25.514701644346147</v>
      </c>
      <c r="I46" s="57">
        <f t="shared" si="7"/>
        <v>6.8221127391299863</v>
      </c>
      <c r="J46" s="28"/>
      <c r="K46" s="28"/>
      <c r="L46" s="28"/>
      <c r="M46" s="28"/>
    </row>
    <row r="47" spans="1:13">
      <c r="A47" s="28"/>
      <c r="B47" s="65">
        <f t="shared" si="10"/>
        <v>3.1736906100173168E-7</v>
      </c>
      <c r="C47" s="41">
        <f t="shared" ref="C47:E47" si="14">B18</f>
        <v>364</v>
      </c>
      <c r="D47" s="42">
        <f t="shared" si="14"/>
        <v>315</v>
      </c>
      <c r="E47" s="77">
        <f t="shared" si="14"/>
        <v>338</v>
      </c>
      <c r="F47" s="67">
        <f t="shared" si="5"/>
        <v>339</v>
      </c>
      <c r="G47" s="71">
        <f t="shared" si="9"/>
        <v>0.89288849868305531</v>
      </c>
      <c r="H47" s="56">
        <f t="shared" si="6"/>
        <v>24.515301344262525</v>
      </c>
      <c r="I47" s="57">
        <f t="shared" si="7"/>
        <v>7.2316523139417486</v>
      </c>
      <c r="J47" s="28"/>
      <c r="K47" s="28"/>
      <c r="L47" s="28"/>
      <c r="M47" s="28"/>
    </row>
    <row r="48" spans="1:13">
      <c r="A48" s="28"/>
      <c r="B48" s="65">
        <f t="shared" si="10"/>
        <v>1.0043324715244673E-7</v>
      </c>
      <c r="C48" s="80">
        <f t="shared" ref="C48:E48" si="15">B19</f>
        <v>1819</v>
      </c>
      <c r="D48" s="42">
        <f t="shared" si="15"/>
        <v>359</v>
      </c>
      <c r="E48" s="77">
        <f t="shared" si="15"/>
        <v>339</v>
      </c>
      <c r="F48" s="67">
        <f t="shared" si="5"/>
        <v>839</v>
      </c>
      <c r="G48" s="71">
        <f t="shared" si="9"/>
        <v>2.2098331870061458</v>
      </c>
      <c r="H48" s="56">
        <f t="shared" si="6"/>
        <v>848.76380695691773</v>
      </c>
      <c r="I48" s="57">
        <f t="shared" si="7"/>
        <v>101.16374337984718</v>
      </c>
      <c r="J48" s="28"/>
      <c r="K48" s="28"/>
      <c r="L48" s="28"/>
      <c r="M48" s="28"/>
    </row>
    <row r="49" spans="1:13">
      <c r="A49" s="28"/>
      <c r="B49" s="66">
        <f t="shared" si="10"/>
        <v>3.1782673149508461E-8</v>
      </c>
      <c r="C49" s="43">
        <f t="shared" ref="C49:E49" si="16">B20</f>
        <v>355</v>
      </c>
      <c r="D49" s="44">
        <f t="shared" si="16"/>
        <v>319</v>
      </c>
      <c r="E49" s="78">
        <f t="shared" si="16"/>
        <v>319</v>
      </c>
      <c r="F49" s="68">
        <f t="shared" si="5"/>
        <v>331</v>
      </c>
      <c r="G49" s="72">
        <f t="shared" si="9"/>
        <v>0.87181738366988581</v>
      </c>
      <c r="H49" s="59">
        <f t="shared" si="6"/>
        <v>20.784609690826528</v>
      </c>
      <c r="I49" s="60">
        <f t="shared" si="7"/>
        <v>6.2793382751741778</v>
      </c>
      <c r="J49" s="28"/>
      <c r="K49" s="28"/>
      <c r="L49" s="28"/>
      <c r="M49" s="28"/>
    </row>
    <row r="50" spans="1:13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1:1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28"/>
      <c r="B52" s="79" t="s">
        <v>41</v>
      </c>
      <c r="C52" s="79"/>
      <c r="D52" s="28" t="s">
        <v>42</v>
      </c>
      <c r="E52" s="28"/>
      <c r="F52" s="28"/>
      <c r="G52" s="28"/>
      <c r="H52" s="28"/>
      <c r="I52" s="28"/>
      <c r="J52" s="28"/>
      <c r="K52" s="28"/>
      <c r="L52" s="28"/>
      <c r="M52" s="28"/>
    </row>
  </sheetData>
  <mergeCells count="4">
    <mergeCell ref="B24:D31"/>
    <mergeCell ref="E24:G24"/>
    <mergeCell ref="E25:G25"/>
    <mergeCell ref="B52:C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M53"/>
  <sheetViews>
    <sheetView topLeftCell="A31" workbookViewId="0">
      <selection activeCell="L43" sqref="L43"/>
    </sheetView>
  </sheetViews>
  <sheetFormatPr defaultRowHeight="15"/>
  <sheetData>
    <row r="3" spans="1:13">
      <c r="A3" s="29" t="s">
        <v>0</v>
      </c>
      <c r="B3" s="28"/>
      <c r="C3" s="28"/>
      <c r="D3" s="29" t="s">
        <v>1</v>
      </c>
      <c r="E3" s="28"/>
      <c r="F3" s="28"/>
      <c r="G3" s="28"/>
      <c r="H3" s="28"/>
      <c r="I3" s="28"/>
      <c r="J3" s="28"/>
      <c r="K3" s="29" t="s">
        <v>22</v>
      </c>
      <c r="L3" s="28"/>
      <c r="M3" s="28"/>
    </row>
    <row r="4" spans="1:13">
      <c r="A4" s="29" t="s">
        <v>3</v>
      </c>
      <c r="B4" s="28"/>
      <c r="C4" s="28"/>
      <c r="D4" s="28"/>
      <c r="E4" s="28"/>
      <c r="F4" s="28"/>
      <c r="G4" s="28"/>
      <c r="H4" s="28"/>
      <c r="I4" s="29" t="s">
        <v>4</v>
      </c>
      <c r="J4" s="28"/>
      <c r="K4" s="29" t="s">
        <v>23</v>
      </c>
      <c r="L4" s="28"/>
      <c r="M4" s="28"/>
    </row>
    <row r="5" spans="1:13">
      <c r="A5" s="29" t="s">
        <v>24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>
      <c r="A7" s="29" t="s">
        <v>25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>
      <c r="A8" s="29" t="s">
        <v>8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12" spans="1:13">
      <c r="A12" s="28"/>
      <c r="B12" s="28" t="s">
        <v>9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>
      <c r="A13" s="28"/>
      <c r="B13" s="30">
        <v>1</v>
      </c>
      <c r="C13" s="30">
        <v>2</v>
      </c>
      <c r="D13" s="30">
        <v>3</v>
      </c>
      <c r="E13" s="30">
        <v>4</v>
      </c>
      <c r="F13" s="30">
        <v>5</v>
      </c>
      <c r="G13" s="30">
        <v>6</v>
      </c>
      <c r="H13" s="30">
        <v>7</v>
      </c>
      <c r="I13" s="30">
        <v>8</v>
      </c>
      <c r="J13" s="30">
        <v>9</v>
      </c>
      <c r="K13" s="30">
        <v>10</v>
      </c>
      <c r="L13" s="30">
        <v>11</v>
      </c>
      <c r="M13" s="30">
        <v>12</v>
      </c>
    </row>
    <row r="14" spans="1:13">
      <c r="A14" s="30" t="s">
        <v>10</v>
      </c>
      <c r="B14" s="31">
        <v>38803</v>
      </c>
      <c r="C14" s="32">
        <v>33968</v>
      </c>
      <c r="D14" s="32">
        <v>42747</v>
      </c>
      <c r="E14" s="32">
        <v>437</v>
      </c>
      <c r="F14" s="32">
        <v>298</v>
      </c>
      <c r="G14" s="32">
        <v>370</v>
      </c>
      <c r="H14" s="32"/>
      <c r="I14" s="32"/>
      <c r="J14" s="32"/>
      <c r="K14" s="32"/>
      <c r="L14" s="32"/>
      <c r="M14" s="33"/>
    </row>
    <row r="15" spans="1:13">
      <c r="A15" s="30" t="s">
        <v>11</v>
      </c>
      <c r="B15" s="34">
        <v>8681</v>
      </c>
      <c r="C15" s="35">
        <v>9265</v>
      </c>
      <c r="D15" s="35">
        <v>9634</v>
      </c>
      <c r="E15" s="35">
        <v>359</v>
      </c>
      <c r="F15" s="35">
        <v>412</v>
      </c>
      <c r="G15" s="35">
        <v>493</v>
      </c>
      <c r="H15" s="35"/>
      <c r="I15" s="35"/>
      <c r="J15" s="35"/>
      <c r="K15" s="35"/>
      <c r="L15" s="35"/>
      <c r="M15" s="36"/>
    </row>
    <row r="16" spans="1:13">
      <c r="A16" s="30" t="s">
        <v>12</v>
      </c>
      <c r="B16" s="34">
        <v>1195</v>
      </c>
      <c r="C16" s="35">
        <v>533</v>
      </c>
      <c r="D16" s="35">
        <v>499</v>
      </c>
      <c r="E16" s="35"/>
      <c r="F16" s="35"/>
      <c r="G16" s="35"/>
      <c r="H16" s="35"/>
      <c r="I16" s="35"/>
      <c r="J16" s="35"/>
      <c r="K16" s="35"/>
      <c r="L16" s="35"/>
      <c r="M16" s="36"/>
    </row>
    <row r="17" spans="1:13">
      <c r="A17" s="30" t="s">
        <v>13</v>
      </c>
      <c r="B17" s="34">
        <v>488</v>
      </c>
      <c r="C17" s="35">
        <v>2327</v>
      </c>
      <c r="D17" s="35">
        <v>593</v>
      </c>
      <c r="E17" s="35"/>
      <c r="F17" s="35"/>
      <c r="G17" s="35"/>
      <c r="H17" s="35"/>
      <c r="I17" s="35"/>
      <c r="J17" s="35"/>
      <c r="K17" s="35"/>
      <c r="L17" s="35"/>
      <c r="M17" s="36"/>
    </row>
    <row r="18" spans="1:13">
      <c r="A18" s="30" t="s">
        <v>14</v>
      </c>
      <c r="B18" s="34">
        <v>355</v>
      </c>
      <c r="C18" s="35">
        <v>389</v>
      </c>
      <c r="D18" s="35">
        <v>362</v>
      </c>
      <c r="E18" s="35"/>
      <c r="F18" s="35"/>
      <c r="G18" s="35"/>
      <c r="H18" s="35"/>
      <c r="I18" s="35"/>
      <c r="J18" s="35"/>
      <c r="K18" s="35"/>
      <c r="L18" s="35"/>
      <c r="M18" s="36"/>
    </row>
    <row r="19" spans="1:13">
      <c r="A19" s="30" t="s">
        <v>15</v>
      </c>
      <c r="B19" s="34">
        <v>359</v>
      </c>
      <c r="C19" s="35">
        <v>302</v>
      </c>
      <c r="D19" s="35">
        <v>330</v>
      </c>
      <c r="E19" s="35"/>
      <c r="F19" s="35"/>
      <c r="G19" s="35"/>
      <c r="H19" s="35"/>
      <c r="I19" s="35"/>
      <c r="J19" s="35"/>
      <c r="K19" s="35"/>
      <c r="L19" s="35"/>
      <c r="M19" s="36"/>
    </row>
    <row r="20" spans="1:13">
      <c r="A20" s="30" t="s">
        <v>16</v>
      </c>
      <c r="B20" s="34">
        <v>578</v>
      </c>
      <c r="C20" s="35">
        <v>355</v>
      </c>
      <c r="D20" s="35">
        <v>334</v>
      </c>
      <c r="E20" s="35"/>
      <c r="F20" s="35"/>
      <c r="G20" s="35"/>
      <c r="H20" s="35"/>
      <c r="I20" s="35"/>
      <c r="J20" s="35"/>
      <c r="K20" s="35"/>
      <c r="L20" s="35"/>
      <c r="M20" s="36"/>
    </row>
    <row r="21" spans="1:13">
      <c r="A21" s="30" t="s">
        <v>17</v>
      </c>
      <c r="B21" s="37">
        <v>362</v>
      </c>
      <c r="C21" s="38">
        <v>311</v>
      </c>
      <c r="D21" s="38">
        <v>311</v>
      </c>
      <c r="E21" s="38"/>
      <c r="F21" s="38"/>
      <c r="G21" s="38"/>
      <c r="H21" s="38"/>
      <c r="I21" s="38"/>
      <c r="J21" s="38"/>
      <c r="K21" s="38"/>
      <c r="L21" s="38"/>
      <c r="M21" s="39"/>
    </row>
    <row r="23" spans="1:13">
      <c r="A23" s="28"/>
      <c r="B23" s="28" t="s">
        <v>26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>
      <c r="A24" s="28"/>
      <c r="B24" s="30">
        <v>1</v>
      </c>
      <c r="C24" s="30">
        <v>2</v>
      </c>
      <c r="D24" s="30">
        <v>3</v>
      </c>
      <c r="E24" s="30">
        <v>4</v>
      </c>
      <c r="F24" s="30">
        <v>5</v>
      </c>
      <c r="G24" s="30">
        <v>6</v>
      </c>
      <c r="H24" s="30">
        <v>7</v>
      </c>
      <c r="I24" s="30">
        <v>8</v>
      </c>
      <c r="J24" s="30">
        <v>9</v>
      </c>
      <c r="K24" s="30">
        <v>10</v>
      </c>
      <c r="L24" s="30">
        <v>11</v>
      </c>
      <c r="M24" s="30">
        <v>12</v>
      </c>
    </row>
    <row r="25" spans="1:13">
      <c r="A25" s="30" t="s">
        <v>10</v>
      </c>
      <c r="B25" s="46" t="s">
        <v>27</v>
      </c>
      <c r="C25" s="47"/>
      <c r="D25" s="48"/>
      <c r="E25" s="45" t="s">
        <v>28</v>
      </c>
      <c r="F25" s="45"/>
      <c r="G25" s="45"/>
      <c r="H25" s="32"/>
      <c r="I25" s="32"/>
      <c r="J25" s="32"/>
      <c r="K25" s="32"/>
      <c r="L25" s="32"/>
      <c r="M25" s="33"/>
    </row>
    <row r="26" spans="1:13">
      <c r="A26" s="30" t="s">
        <v>11</v>
      </c>
      <c r="B26" s="49"/>
      <c r="C26" s="50"/>
      <c r="D26" s="51"/>
      <c r="E26" s="45" t="s">
        <v>29</v>
      </c>
      <c r="F26" s="45"/>
      <c r="G26" s="45"/>
      <c r="H26" s="35"/>
      <c r="I26" s="35"/>
      <c r="J26" s="35"/>
      <c r="K26" s="35"/>
      <c r="L26" s="35"/>
      <c r="M26" s="36"/>
    </row>
    <row r="27" spans="1:13">
      <c r="A27" s="30" t="s">
        <v>12</v>
      </c>
      <c r="B27" s="49"/>
      <c r="C27" s="50"/>
      <c r="D27" s="51"/>
      <c r="E27" s="35"/>
      <c r="F27" s="35"/>
      <c r="G27" s="35"/>
      <c r="H27" s="35"/>
      <c r="I27" s="35"/>
      <c r="J27" s="35"/>
      <c r="K27" s="35"/>
      <c r="L27" s="35"/>
      <c r="M27" s="36"/>
    </row>
    <row r="28" spans="1:13">
      <c r="A28" s="30" t="s">
        <v>13</v>
      </c>
      <c r="B28" s="49"/>
      <c r="C28" s="50"/>
      <c r="D28" s="51"/>
      <c r="E28" s="35"/>
      <c r="F28" s="35"/>
      <c r="G28" s="35"/>
      <c r="H28" s="35"/>
      <c r="I28" s="35"/>
      <c r="J28" s="35"/>
      <c r="K28" s="35"/>
      <c r="L28" s="35"/>
      <c r="M28" s="36"/>
    </row>
    <row r="29" spans="1:13">
      <c r="A29" s="30" t="s">
        <v>14</v>
      </c>
      <c r="B29" s="49"/>
      <c r="C29" s="50"/>
      <c r="D29" s="51"/>
      <c r="E29" s="35"/>
      <c r="F29" s="35"/>
      <c r="G29" s="35"/>
      <c r="H29" s="35"/>
      <c r="I29" s="35"/>
      <c r="J29" s="35"/>
      <c r="K29" s="35"/>
      <c r="L29" s="35"/>
      <c r="M29" s="36"/>
    </row>
    <row r="30" spans="1:13">
      <c r="A30" s="30" t="s">
        <v>15</v>
      </c>
      <c r="B30" s="49"/>
      <c r="C30" s="50"/>
      <c r="D30" s="51"/>
      <c r="E30" s="35"/>
      <c r="F30" s="35"/>
      <c r="G30" s="35"/>
      <c r="H30" s="35"/>
      <c r="I30" s="35"/>
      <c r="J30" s="35"/>
      <c r="K30" s="35"/>
      <c r="L30" s="35"/>
      <c r="M30" s="36"/>
    </row>
    <row r="31" spans="1:13">
      <c r="A31" s="30" t="s">
        <v>16</v>
      </c>
      <c r="B31" s="49"/>
      <c r="C31" s="50"/>
      <c r="D31" s="51"/>
      <c r="E31" s="35"/>
      <c r="F31" s="35"/>
      <c r="G31" s="35"/>
      <c r="H31" s="35"/>
      <c r="I31" s="35"/>
      <c r="J31" s="35"/>
      <c r="K31" s="35"/>
      <c r="L31" s="35"/>
      <c r="M31" s="36"/>
    </row>
    <row r="32" spans="1:13">
      <c r="A32" s="30" t="s">
        <v>17</v>
      </c>
      <c r="B32" s="52"/>
      <c r="C32" s="53"/>
      <c r="D32" s="54"/>
      <c r="E32" s="38"/>
      <c r="F32" s="38"/>
      <c r="G32" s="38"/>
      <c r="H32" s="38"/>
      <c r="I32" s="38"/>
      <c r="J32" s="38"/>
      <c r="K32" s="38"/>
      <c r="L32" s="38"/>
      <c r="M32" s="39"/>
    </row>
    <row r="33" spans="1:1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</row>
    <row r="34" spans="1:1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>
      <c r="A35" s="28"/>
      <c r="B35" s="2" t="s">
        <v>30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1:1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spans="1:13">
      <c r="A37" s="28"/>
      <c r="B37" s="76" t="s">
        <v>39</v>
      </c>
      <c r="C37" s="61" t="s">
        <v>32</v>
      </c>
      <c r="D37" s="62" t="s">
        <v>33</v>
      </c>
      <c r="E37" s="63" t="s">
        <v>34</v>
      </c>
      <c r="F37" s="62" t="s">
        <v>35</v>
      </c>
      <c r="G37" s="64" t="s">
        <v>36</v>
      </c>
      <c r="H37" s="62" t="s">
        <v>37</v>
      </c>
      <c r="I37" s="63" t="s">
        <v>38</v>
      </c>
      <c r="J37" s="28"/>
      <c r="K37" s="28"/>
      <c r="L37" s="28"/>
      <c r="M37" s="28"/>
    </row>
    <row r="38" spans="1:13">
      <c r="A38" s="28"/>
      <c r="B38" s="4" t="s">
        <v>40</v>
      </c>
      <c r="C38" s="15">
        <f>E14</f>
        <v>437</v>
      </c>
      <c r="D38" s="40">
        <f t="shared" ref="D38:E39" si="0">F14</f>
        <v>298</v>
      </c>
      <c r="E38" s="55">
        <f t="shared" si="0"/>
        <v>370</v>
      </c>
      <c r="F38" s="56">
        <f>AVERAGE(C38:E38)</f>
        <v>368.33333333333331</v>
      </c>
      <c r="G38" s="69">
        <f>F38/$F$38</f>
        <v>1</v>
      </c>
      <c r="H38" s="56">
        <f>STDEV(C38:E38)</f>
        <v>69.51498639382261</v>
      </c>
      <c r="I38" s="57">
        <f>H38/F38*100</f>
        <v>18.872846984748222</v>
      </c>
      <c r="J38" s="28"/>
      <c r="K38" s="28"/>
      <c r="L38" s="28"/>
      <c r="M38" s="28"/>
    </row>
    <row r="39" spans="1:13">
      <c r="A39" s="28"/>
      <c r="B39" s="5" t="s">
        <v>29</v>
      </c>
      <c r="C39" s="43">
        <f>E15</f>
        <v>359</v>
      </c>
      <c r="D39" s="44">
        <f t="shared" si="0"/>
        <v>412</v>
      </c>
      <c r="E39" s="78">
        <f t="shared" si="0"/>
        <v>493</v>
      </c>
      <c r="F39" s="59">
        <f>AVERAGE(C39:E39)</f>
        <v>421.33333333333331</v>
      </c>
      <c r="G39" s="70">
        <f>F39/$F$38</f>
        <v>1.1438914027149321</v>
      </c>
      <c r="H39" s="59">
        <f>STDEV(C39:E39)</f>
        <v>67.485800975711285</v>
      </c>
      <c r="I39" s="60">
        <f>H39/F39*100</f>
        <v>16.017199598665655</v>
      </c>
      <c r="J39" s="28"/>
      <c r="K39" s="28"/>
      <c r="L39" s="28"/>
      <c r="M39" s="28"/>
    </row>
    <row r="40" spans="1:1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</row>
    <row r="41" spans="1:1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</row>
    <row r="42" spans="1:13">
      <c r="A42" s="28"/>
      <c r="B42" s="73" t="s">
        <v>31</v>
      </c>
      <c r="C42" s="74" t="s">
        <v>32</v>
      </c>
      <c r="D42" s="74" t="s">
        <v>33</v>
      </c>
      <c r="E42" s="74" t="s">
        <v>34</v>
      </c>
      <c r="F42" s="73" t="s">
        <v>35</v>
      </c>
      <c r="G42" s="73" t="s">
        <v>36</v>
      </c>
      <c r="H42" s="74" t="s">
        <v>37</v>
      </c>
      <c r="I42" s="75" t="s">
        <v>38</v>
      </c>
      <c r="J42" s="28"/>
      <c r="K42" s="28"/>
      <c r="L42" s="28"/>
      <c r="M42" s="28"/>
    </row>
    <row r="43" spans="1:13">
      <c r="A43" s="28"/>
      <c r="B43" s="65">
        <v>1E-4</v>
      </c>
      <c r="C43" s="15">
        <f>B14</f>
        <v>38803</v>
      </c>
      <c r="D43" s="40">
        <f t="shared" ref="D43:E43" si="1">C14</f>
        <v>33968</v>
      </c>
      <c r="E43" s="55">
        <f t="shared" si="1"/>
        <v>42747</v>
      </c>
      <c r="F43" s="67">
        <f t="shared" ref="F43:F50" si="2">AVERAGE(C43:E43)</f>
        <v>38506</v>
      </c>
      <c r="G43" s="71">
        <f t="shared" ref="G43:G50" si="3">F43/$F$38</f>
        <v>104.54117647058824</v>
      </c>
      <c r="H43" s="56">
        <f t="shared" ref="H43:H50" si="4">STDEV(C43:E43)</f>
        <v>4397.0293380872499</v>
      </c>
      <c r="I43" s="57">
        <f t="shared" ref="I43:I50" si="5">H43/F43*100</f>
        <v>11.41907582737041</v>
      </c>
      <c r="J43" s="28"/>
      <c r="K43" s="28"/>
      <c r="L43" s="28"/>
      <c r="M43" s="28"/>
    </row>
    <row r="44" spans="1:13">
      <c r="A44" s="28"/>
      <c r="B44" s="65">
        <f>B43/3.16</f>
        <v>3.1645569620253167E-5</v>
      </c>
      <c r="C44" s="41">
        <f t="shared" ref="C44:E50" si="6">B15</f>
        <v>8681</v>
      </c>
      <c r="D44" s="42">
        <f t="shared" si="6"/>
        <v>9265</v>
      </c>
      <c r="E44" s="77">
        <f t="shared" si="6"/>
        <v>9634</v>
      </c>
      <c r="F44" s="67">
        <f t="shared" si="2"/>
        <v>9193.3333333333339</v>
      </c>
      <c r="G44" s="71">
        <f t="shared" si="3"/>
        <v>24.959276018099551</v>
      </c>
      <c r="H44" s="56">
        <f t="shared" si="4"/>
        <v>480.52506004716173</v>
      </c>
      <c r="I44" s="57">
        <f t="shared" si="5"/>
        <v>5.2268860773802936</v>
      </c>
      <c r="J44" s="28"/>
      <c r="K44" s="28"/>
      <c r="L44" s="28"/>
      <c r="M44" s="28"/>
    </row>
    <row r="45" spans="1:13">
      <c r="A45" s="28"/>
      <c r="B45" s="65">
        <f t="shared" ref="B45:B50" si="7">B44/3.16</f>
        <v>1.00144207659029E-5</v>
      </c>
      <c r="C45" s="41">
        <f t="shared" si="6"/>
        <v>1195</v>
      </c>
      <c r="D45" s="42">
        <f t="shared" si="6"/>
        <v>533</v>
      </c>
      <c r="E45" s="77">
        <f t="shared" si="6"/>
        <v>499</v>
      </c>
      <c r="F45" s="67">
        <f t="shared" si="2"/>
        <v>742.33333333333337</v>
      </c>
      <c r="G45" s="71">
        <f t="shared" si="3"/>
        <v>2.0153846153846158</v>
      </c>
      <c r="H45" s="56">
        <f t="shared" si="4"/>
        <v>392.38926251024424</v>
      </c>
      <c r="I45" s="57">
        <f t="shared" si="5"/>
        <v>52.858903795722171</v>
      </c>
      <c r="J45" s="28"/>
      <c r="K45" s="28"/>
      <c r="L45" s="28"/>
      <c r="M45" s="28"/>
    </row>
    <row r="46" spans="1:13">
      <c r="A46" s="28"/>
      <c r="B46" s="65">
        <f t="shared" si="7"/>
        <v>3.1691204955388923E-6</v>
      </c>
      <c r="C46" s="41">
        <f t="shared" si="6"/>
        <v>488</v>
      </c>
      <c r="D46" s="58">
        <f t="shared" si="6"/>
        <v>2327</v>
      </c>
      <c r="E46" s="77">
        <f t="shared" si="6"/>
        <v>593</v>
      </c>
      <c r="F46" s="67">
        <f t="shared" si="2"/>
        <v>1136</v>
      </c>
      <c r="G46" s="71">
        <f t="shared" si="3"/>
        <v>3.084162895927602</v>
      </c>
      <c r="H46" s="56">
        <f t="shared" si="4"/>
        <v>1032.7715139371342</v>
      </c>
      <c r="I46" s="57">
        <f t="shared" si="5"/>
        <v>90.91298538178998</v>
      </c>
      <c r="J46" s="28"/>
      <c r="K46" s="28"/>
      <c r="L46" s="28"/>
      <c r="M46" s="28"/>
    </row>
    <row r="47" spans="1:13">
      <c r="A47" s="28"/>
      <c r="B47" s="65">
        <f t="shared" si="7"/>
        <v>1.0028862327654721E-6</v>
      </c>
      <c r="C47" s="41">
        <f t="shared" si="6"/>
        <v>355</v>
      </c>
      <c r="D47" s="42">
        <f t="shared" si="6"/>
        <v>389</v>
      </c>
      <c r="E47" s="77">
        <f t="shared" si="6"/>
        <v>362</v>
      </c>
      <c r="F47" s="67">
        <f t="shared" si="2"/>
        <v>368.66666666666669</v>
      </c>
      <c r="G47" s="71">
        <f t="shared" si="3"/>
        <v>1.0009049773755656</v>
      </c>
      <c r="H47" s="56">
        <f t="shared" si="4"/>
        <v>17.953644012660579</v>
      </c>
      <c r="I47" s="57">
        <f t="shared" si="5"/>
        <v>4.8698853560562148</v>
      </c>
      <c r="J47" s="28"/>
      <c r="K47" s="28"/>
      <c r="L47" s="28"/>
      <c r="M47" s="28"/>
    </row>
    <row r="48" spans="1:13">
      <c r="A48" s="28"/>
      <c r="B48" s="65">
        <f t="shared" si="7"/>
        <v>3.1736906100173168E-7</v>
      </c>
      <c r="C48" s="41">
        <f t="shared" si="6"/>
        <v>359</v>
      </c>
      <c r="D48" s="42">
        <f t="shared" si="6"/>
        <v>302</v>
      </c>
      <c r="E48" s="77">
        <f t="shared" si="6"/>
        <v>330</v>
      </c>
      <c r="F48" s="67">
        <f t="shared" si="2"/>
        <v>330.33333333333331</v>
      </c>
      <c r="G48" s="71">
        <f t="shared" si="3"/>
        <v>0.8968325791855204</v>
      </c>
      <c r="H48" s="56">
        <f t="shared" si="4"/>
        <v>28.501461950807769</v>
      </c>
      <c r="I48" s="57">
        <f t="shared" si="5"/>
        <v>8.6280914079135531</v>
      </c>
      <c r="J48" s="28"/>
      <c r="K48" s="28"/>
      <c r="L48" s="28"/>
      <c r="M48" s="28"/>
    </row>
    <row r="49" spans="1:13">
      <c r="A49" s="28"/>
      <c r="B49" s="65">
        <f t="shared" si="7"/>
        <v>1.0043324715244673E-7</v>
      </c>
      <c r="C49" s="41">
        <f t="shared" si="6"/>
        <v>578</v>
      </c>
      <c r="D49" s="42">
        <f t="shared" si="6"/>
        <v>355</v>
      </c>
      <c r="E49" s="77">
        <f t="shared" si="6"/>
        <v>334</v>
      </c>
      <c r="F49" s="67">
        <f t="shared" si="2"/>
        <v>422.33333333333331</v>
      </c>
      <c r="G49" s="71">
        <f t="shared" si="3"/>
        <v>1.1466063348416289</v>
      </c>
      <c r="H49" s="56">
        <f t="shared" si="4"/>
        <v>135.21957451986495</v>
      </c>
      <c r="I49" s="57">
        <f t="shared" si="5"/>
        <v>32.017263106518932</v>
      </c>
      <c r="J49" s="28"/>
      <c r="K49" s="28"/>
      <c r="L49" s="28"/>
      <c r="M49" s="28"/>
    </row>
    <row r="50" spans="1:13">
      <c r="A50" s="28"/>
      <c r="B50" s="66">
        <f t="shared" si="7"/>
        <v>3.1782673149508461E-8</v>
      </c>
      <c r="C50" s="43">
        <f t="shared" si="6"/>
        <v>362</v>
      </c>
      <c r="D50" s="44">
        <f t="shared" si="6"/>
        <v>311</v>
      </c>
      <c r="E50" s="78">
        <f t="shared" si="6"/>
        <v>311</v>
      </c>
      <c r="F50" s="68">
        <f t="shared" si="2"/>
        <v>328</v>
      </c>
      <c r="G50" s="72">
        <f t="shared" si="3"/>
        <v>0.89049773755656114</v>
      </c>
      <c r="H50" s="59">
        <f t="shared" si="4"/>
        <v>29.444863728670914</v>
      </c>
      <c r="I50" s="60">
        <f t="shared" si="5"/>
        <v>8.9770926002045464</v>
      </c>
      <c r="J50" s="28"/>
      <c r="K50" s="28"/>
      <c r="L50" s="28"/>
      <c r="M50" s="28"/>
    </row>
    <row r="51" spans="1:1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1:13">
      <c r="A53" s="28"/>
      <c r="B53" s="79" t="s">
        <v>41</v>
      </c>
      <c r="C53" s="79"/>
      <c r="D53" s="28" t="s">
        <v>42</v>
      </c>
      <c r="E53" s="28"/>
      <c r="F53" s="28"/>
      <c r="G53" s="28"/>
      <c r="H53" s="28"/>
      <c r="I53" s="28"/>
      <c r="J53" s="28"/>
      <c r="K53" s="28"/>
      <c r="L53" s="28"/>
      <c r="M53" s="28"/>
    </row>
  </sheetData>
  <mergeCells count="4">
    <mergeCell ref="B25:D32"/>
    <mergeCell ref="E25:G25"/>
    <mergeCell ref="E26:G26"/>
    <mergeCell ref="B53:C5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4:H16"/>
  <sheetViews>
    <sheetView tabSelected="1" workbookViewId="0">
      <selection activeCell="L10" sqref="L10"/>
    </sheetView>
  </sheetViews>
  <sheetFormatPr defaultRowHeight="15"/>
  <cols>
    <col min="2" max="2" width="13.42578125" bestFit="1" customWidth="1"/>
  </cols>
  <sheetData>
    <row r="4" spans="2:8">
      <c r="C4" s="45" t="s">
        <v>43</v>
      </c>
      <c r="D4" s="45"/>
      <c r="E4" s="45" t="s">
        <v>44</v>
      </c>
      <c r="F4" s="45"/>
      <c r="G4" s="45" t="s">
        <v>45</v>
      </c>
      <c r="H4" s="45"/>
    </row>
    <row r="5" spans="2:8">
      <c r="B5" s="64" t="str">
        <f>'30min'!B42</f>
        <v>Conc.(M)</v>
      </c>
      <c r="C5" s="64" t="s">
        <v>35</v>
      </c>
      <c r="D5" s="64" t="s">
        <v>36</v>
      </c>
      <c r="E5" s="64" t="s">
        <v>35</v>
      </c>
      <c r="F5" s="64" t="s">
        <v>36</v>
      </c>
      <c r="G5" s="64" t="s">
        <v>35</v>
      </c>
      <c r="H5" s="64" t="s">
        <v>36</v>
      </c>
    </row>
    <row r="6" spans="2:8">
      <c r="B6" s="81">
        <f>'30min'!B43</f>
        <v>1E-4</v>
      </c>
      <c r="C6" s="82">
        <f>'30min'!F43</f>
        <v>40476</v>
      </c>
      <c r="D6" s="83">
        <f t="shared" ref="D6:D13" si="0">C6/$C$15</f>
        <v>111.1978021978022</v>
      </c>
      <c r="E6" s="82">
        <f>'1hr'!F42</f>
        <v>41939</v>
      </c>
      <c r="F6" s="83">
        <f t="shared" ref="F6:F13" si="1">E6/$E$15</f>
        <v>110.46268656716417</v>
      </c>
      <c r="G6" s="82">
        <f>'3hrs'!F43</f>
        <v>38506</v>
      </c>
      <c r="H6" s="83">
        <f t="shared" ref="H6:H13" si="2">G6/$G$15</f>
        <v>104.54117647058824</v>
      </c>
    </row>
    <row r="7" spans="2:8">
      <c r="B7" s="65">
        <f>'30min'!B44</f>
        <v>3.1645569620253167E-5</v>
      </c>
      <c r="C7" s="84">
        <f>'30min'!F44</f>
        <v>6896.333333333333</v>
      </c>
      <c r="D7" s="57">
        <f t="shared" si="0"/>
        <v>18.945970695970693</v>
      </c>
      <c r="E7" s="84">
        <f>'1hr'!F43</f>
        <v>8551</v>
      </c>
      <c r="F7" s="57">
        <f t="shared" si="1"/>
        <v>22.522388059701491</v>
      </c>
      <c r="G7" s="84">
        <f>'3hrs'!F44</f>
        <v>9193.3333333333339</v>
      </c>
      <c r="H7" s="57">
        <f t="shared" si="2"/>
        <v>24.959276018099551</v>
      </c>
    </row>
    <row r="8" spans="2:8">
      <c r="B8" s="65">
        <f>'30min'!B45</f>
        <v>1.00144207659029E-5</v>
      </c>
      <c r="C8" s="84">
        <f>'30min'!F45</f>
        <v>829.33333333333337</v>
      </c>
      <c r="D8" s="57">
        <f t="shared" si="0"/>
        <v>2.2783882783882783</v>
      </c>
      <c r="E8" s="84">
        <f>'1hr'!F44</f>
        <v>670.33333333333337</v>
      </c>
      <c r="F8" s="57">
        <f t="shared" si="1"/>
        <v>1.76558384547849</v>
      </c>
      <c r="G8" s="84">
        <f>'3hrs'!F45</f>
        <v>742.33333333333337</v>
      </c>
      <c r="H8" s="57">
        <f t="shared" si="2"/>
        <v>2.0153846153846158</v>
      </c>
    </row>
    <row r="9" spans="2:8">
      <c r="B9" s="65">
        <f>'30min'!B46</f>
        <v>3.1691204955388923E-6</v>
      </c>
      <c r="C9" s="84">
        <f>'30min'!F46</f>
        <v>574.66666666666663</v>
      </c>
      <c r="D9" s="57">
        <f t="shared" si="0"/>
        <v>1.5787545787545787</v>
      </c>
      <c r="E9" s="84">
        <f>'1hr'!F45</f>
        <v>574.33333333333337</v>
      </c>
      <c r="F9" s="57">
        <f t="shared" si="1"/>
        <v>1.5127304653204565</v>
      </c>
      <c r="G9" s="84">
        <f>'3hrs'!F46</f>
        <v>1136</v>
      </c>
      <c r="H9" s="57">
        <f t="shared" si="2"/>
        <v>3.084162895927602</v>
      </c>
    </row>
    <row r="10" spans="2:8">
      <c r="B10" s="65">
        <f>'30min'!B47</f>
        <v>1.0028862327654721E-6</v>
      </c>
      <c r="C10" s="84">
        <f>'30min'!F47</f>
        <v>376.33333333333331</v>
      </c>
      <c r="D10" s="57">
        <f t="shared" si="0"/>
        <v>1.0338827838827838</v>
      </c>
      <c r="E10" s="84">
        <f>'1hr'!F46</f>
        <v>374</v>
      </c>
      <c r="F10" s="57">
        <f t="shared" si="1"/>
        <v>0.9850746268656716</v>
      </c>
      <c r="G10" s="84">
        <f>'3hrs'!F47</f>
        <v>368.66666666666669</v>
      </c>
      <c r="H10" s="57">
        <f t="shared" si="2"/>
        <v>1.0009049773755656</v>
      </c>
    </row>
    <row r="11" spans="2:8">
      <c r="B11" s="65">
        <f>'30min'!B48</f>
        <v>3.1736906100173168E-7</v>
      </c>
      <c r="C11" s="84">
        <f>'30min'!F48</f>
        <v>340.66666666666669</v>
      </c>
      <c r="D11" s="57">
        <f t="shared" si="0"/>
        <v>0.9358974358974359</v>
      </c>
      <c r="E11" s="84">
        <f>'1hr'!F47</f>
        <v>339</v>
      </c>
      <c r="F11" s="57">
        <f t="shared" si="1"/>
        <v>0.89288849868305531</v>
      </c>
      <c r="G11" s="84">
        <f>'3hrs'!F48</f>
        <v>330.33333333333331</v>
      </c>
      <c r="H11" s="57">
        <f t="shared" si="2"/>
        <v>0.8968325791855204</v>
      </c>
    </row>
    <row r="12" spans="2:8">
      <c r="B12" s="65">
        <f>'30min'!B49</f>
        <v>1.0043324715244673E-7</v>
      </c>
      <c r="C12" s="84">
        <f>'30min'!F49</f>
        <v>355.5</v>
      </c>
      <c r="D12" s="57">
        <f t="shared" si="0"/>
        <v>0.97664835164835162</v>
      </c>
      <c r="E12" s="84">
        <f>'1hr'!F48</f>
        <v>839</v>
      </c>
      <c r="F12" s="57">
        <f t="shared" si="1"/>
        <v>2.2098331870061458</v>
      </c>
      <c r="G12" s="84">
        <f>'3hrs'!F49</f>
        <v>422.33333333333331</v>
      </c>
      <c r="H12" s="57">
        <f t="shared" si="2"/>
        <v>1.1466063348416289</v>
      </c>
    </row>
    <row r="13" spans="2:8">
      <c r="B13" s="66">
        <f>'30min'!B50</f>
        <v>3.1782673149508461E-8</v>
      </c>
      <c r="C13" s="85">
        <f>'30min'!F50</f>
        <v>338</v>
      </c>
      <c r="D13" s="60">
        <f t="shared" si="0"/>
        <v>0.9285714285714286</v>
      </c>
      <c r="E13" s="85">
        <f>'1hr'!F49</f>
        <v>331</v>
      </c>
      <c r="F13" s="60">
        <f t="shared" si="1"/>
        <v>0.87181738366988581</v>
      </c>
      <c r="G13" s="85">
        <f>'3hrs'!F50</f>
        <v>328</v>
      </c>
      <c r="H13" s="60">
        <f t="shared" si="2"/>
        <v>0.89049773755656114</v>
      </c>
    </row>
    <row r="14" spans="2:8">
      <c r="B14" s="28"/>
    </row>
    <row r="15" spans="2:8">
      <c r="B15" s="86" t="str">
        <f>'30min'!B38</f>
        <v>VC(1% DMSO)</v>
      </c>
      <c r="C15" s="82">
        <f>'30min'!F38</f>
        <v>364</v>
      </c>
      <c r="D15" s="83">
        <f>C15/$C$15</f>
        <v>1</v>
      </c>
      <c r="E15" s="82">
        <f>'1hr'!F37</f>
        <v>379.66666666666669</v>
      </c>
      <c r="F15" s="83">
        <f>E15/$E$15</f>
        <v>1</v>
      </c>
      <c r="G15" s="82">
        <f>'3hrs'!F38</f>
        <v>368.33333333333331</v>
      </c>
      <c r="H15" s="83">
        <f>G15/$G$15</f>
        <v>1</v>
      </c>
    </row>
    <row r="16" spans="2:8">
      <c r="B16" s="87" t="str">
        <f>'30min'!B39</f>
        <v>Buffer</v>
      </c>
      <c r="C16" s="85">
        <f>'30min'!F39</f>
        <v>454</v>
      </c>
      <c r="D16" s="60">
        <f>C16/$C$15</f>
        <v>1.2472527472527473</v>
      </c>
      <c r="E16" s="85">
        <f>'1hr'!F38</f>
        <v>425.66666666666669</v>
      </c>
      <c r="F16" s="60">
        <f>E16/$E$15</f>
        <v>1.1211589113257243</v>
      </c>
      <c r="G16" s="85">
        <f>'3hrs'!F39</f>
        <v>421.33333333333331</v>
      </c>
      <c r="H16" s="60">
        <f>G16/$G$15</f>
        <v>1.1438914027149321</v>
      </c>
    </row>
  </sheetData>
  <mergeCells count="3">
    <mergeCell ref="C4:D4"/>
    <mergeCell ref="E4:F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30min</vt:lpstr>
      <vt:lpstr>1hr</vt:lpstr>
      <vt:lpstr>3hrs</vt:lpstr>
      <vt:lpstr>Compiled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chemicals</dc:creator>
  <cp:lastModifiedBy>chemicals</cp:lastModifiedBy>
  <dcterms:created xsi:type="dcterms:W3CDTF">2014-04-21T05:38:36Z</dcterms:created>
  <dcterms:modified xsi:type="dcterms:W3CDTF">2014-04-21T06:06:58Z</dcterms:modified>
</cp:coreProperties>
</file>