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225" windowWidth="6675" windowHeight="6090" activeTab="5"/>
  </bookViews>
  <sheets>
    <sheet name="0h" sheetId="1" r:id="rId1"/>
    <sheet name="1h" sheetId="9" r:id="rId2"/>
    <sheet name="24h" sheetId="10" r:id="rId3"/>
    <sheet name="48h" sheetId="11" r:id="rId4"/>
    <sheet name="72h" sheetId="12" r:id="rId5"/>
    <sheet name="Compiled" sheetId="7" r:id="rId6"/>
  </sheets>
  <calcPr calcId="144525"/>
</workbook>
</file>

<file path=xl/calcChain.xml><?xml version="1.0" encoding="utf-8"?>
<calcChain xmlns="http://schemas.openxmlformats.org/spreadsheetml/2006/main">
  <c r="M9" i="7" l="1"/>
  <c r="M8" i="7"/>
  <c r="M7" i="7"/>
  <c r="M6" i="7"/>
  <c r="M5" i="7"/>
  <c r="M4" i="7"/>
  <c r="M19" i="7"/>
  <c r="M18" i="7"/>
  <c r="M17" i="7"/>
  <c r="M16" i="7"/>
  <c r="M15" i="7"/>
  <c r="M14" i="7"/>
  <c r="M29" i="7"/>
  <c r="M28" i="7"/>
  <c r="M27" i="7"/>
  <c r="M26" i="7"/>
  <c r="M25" i="7"/>
  <c r="M24" i="7"/>
  <c r="L29" i="7"/>
  <c r="L28" i="7"/>
  <c r="L27" i="7"/>
  <c r="L26" i="7"/>
  <c r="L25" i="7"/>
  <c r="L19" i="7"/>
  <c r="L18" i="7"/>
  <c r="L17" i="7"/>
  <c r="L16" i="7"/>
  <c r="L15" i="7"/>
  <c r="L14" i="7"/>
  <c r="L9" i="7"/>
  <c r="L8" i="7"/>
  <c r="L7" i="7"/>
  <c r="L6" i="7"/>
  <c r="L5" i="7"/>
  <c r="L24" i="7"/>
  <c r="L4" i="7"/>
  <c r="F48" i="12"/>
  <c r="E48" i="12"/>
  <c r="D48" i="12"/>
  <c r="I48" i="12" s="1"/>
  <c r="F47" i="12"/>
  <c r="E47" i="12"/>
  <c r="D47" i="12"/>
  <c r="F46" i="12"/>
  <c r="E46" i="12"/>
  <c r="D46" i="12"/>
  <c r="I46" i="12" s="1"/>
  <c r="F45" i="12"/>
  <c r="E45" i="12"/>
  <c r="G45" i="12" s="1"/>
  <c r="D45" i="12"/>
  <c r="F44" i="12"/>
  <c r="E44" i="12"/>
  <c r="D44" i="12"/>
  <c r="C44" i="12"/>
  <c r="C45" i="12" s="1"/>
  <c r="C46" i="12" s="1"/>
  <c r="F43" i="12"/>
  <c r="E43" i="12"/>
  <c r="D43" i="12"/>
  <c r="F39" i="12"/>
  <c r="E39" i="12"/>
  <c r="D39" i="12"/>
  <c r="F38" i="12"/>
  <c r="E38" i="12"/>
  <c r="D38" i="12"/>
  <c r="F37" i="12"/>
  <c r="E37" i="12"/>
  <c r="D37" i="12"/>
  <c r="F36" i="12"/>
  <c r="E36" i="12"/>
  <c r="D36" i="12"/>
  <c r="I36" i="12" s="1"/>
  <c r="F35" i="12"/>
  <c r="E35" i="12"/>
  <c r="D35" i="12"/>
  <c r="C35" i="12"/>
  <c r="C36" i="12" s="1"/>
  <c r="C37" i="12" s="1"/>
  <c r="F34" i="12"/>
  <c r="E34" i="12"/>
  <c r="D34" i="12"/>
  <c r="F30" i="12"/>
  <c r="E30" i="12"/>
  <c r="D30" i="12"/>
  <c r="F29" i="12"/>
  <c r="E29" i="12"/>
  <c r="D29" i="12"/>
  <c r="F28" i="12"/>
  <c r="E28" i="12"/>
  <c r="G28" i="12" s="1"/>
  <c r="D28" i="12"/>
  <c r="F27" i="12"/>
  <c r="E27" i="12"/>
  <c r="D27" i="12"/>
  <c r="F26" i="12"/>
  <c r="E26" i="12"/>
  <c r="I26" i="12" s="1"/>
  <c r="D26" i="12"/>
  <c r="C26" i="12"/>
  <c r="C27" i="12" s="1"/>
  <c r="C28" i="12" s="1"/>
  <c r="F25" i="12"/>
  <c r="E25" i="12"/>
  <c r="I25" i="12" s="1"/>
  <c r="D25" i="12"/>
  <c r="I27" i="12" l="1"/>
  <c r="I29" i="12"/>
  <c r="I30" i="12"/>
  <c r="I34" i="12"/>
  <c r="I35" i="12"/>
  <c r="I37" i="12"/>
  <c r="I38" i="12"/>
  <c r="I39" i="12"/>
  <c r="I43" i="12"/>
  <c r="I44" i="12"/>
  <c r="I45" i="12"/>
  <c r="I47" i="12"/>
  <c r="G48" i="12"/>
  <c r="I28" i="12"/>
  <c r="J28" i="12" s="1"/>
  <c r="J48" i="12"/>
  <c r="J45" i="12"/>
  <c r="G25" i="12"/>
  <c r="J25" i="12" s="1"/>
  <c r="G26" i="12"/>
  <c r="G27" i="12"/>
  <c r="J27" i="12" s="1"/>
  <c r="G30" i="12"/>
  <c r="G38" i="12"/>
  <c r="H38" i="12" s="1"/>
  <c r="G43" i="12"/>
  <c r="G44" i="12"/>
  <c r="J44" i="12" s="1"/>
  <c r="G46" i="12"/>
  <c r="G29" i="12"/>
  <c r="H29" i="12" s="1"/>
  <c r="G34" i="12"/>
  <c r="G35" i="12"/>
  <c r="H35" i="12" s="1"/>
  <c r="G36" i="12"/>
  <c r="G37" i="12"/>
  <c r="H37" i="12" s="1"/>
  <c r="G39" i="12"/>
  <c r="G47" i="12"/>
  <c r="H47" i="12" s="1"/>
  <c r="K9" i="7"/>
  <c r="K8" i="7"/>
  <c r="K7" i="7"/>
  <c r="K6" i="7"/>
  <c r="K5" i="7"/>
  <c r="K4" i="7"/>
  <c r="K29" i="7"/>
  <c r="K28" i="7"/>
  <c r="K27" i="7"/>
  <c r="K26" i="7"/>
  <c r="K25" i="7"/>
  <c r="K24" i="7"/>
  <c r="K19" i="7"/>
  <c r="K18" i="7"/>
  <c r="K17" i="7"/>
  <c r="K16" i="7"/>
  <c r="K15" i="7"/>
  <c r="K14" i="7"/>
  <c r="I29" i="7"/>
  <c r="I28" i="7"/>
  <c r="I27" i="7"/>
  <c r="I26" i="7"/>
  <c r="I25" i="7"/>
  <c r="I24" i="7"/>
  <c r="I19" i="7"/>
  <c r="I18" i="7"/>
  <c r="I17" i="7"/>
  <c r="I16" i="7"/>
  <c r="I15" i="7"/>
  <c r="I14" i="7"/>
  <c r="J9" i="7"/>
  <c r="J8" i="7"/>
  <c r="J7" i="7"/>
  <c r="J6" i="7"/>
  <c r="J5" i="7"/>
  <c r="J19" i="7"/>
  <c r="J18" i="7"/>
  <c r="J17" i="7"/>
  <c r="J16" i="7"/>
  <c r="J15" i="7"/>
  <c r="J29" i="7"/>
  <c r="J28" i="7"/>
  <c r="J27" i="7"/>
  <c r="J26" i="7"/>
  <c r="J25" i="7"/>
  <c r="J24" i="7"/>
  <c r="J14" i="7"/>
  <c r="J4" i="7"/>
  <c r="F48" i="11"/>
  <c r="E48" i="11"/>
  <c r="I48" i="11" s="1"/>
  <c r="D48" i="11"/>
  <c r="F47" i="11"/>
  <c r="E47" i="11"/>
  <c r="D47" i="11"/>
  <c r="I47" i="11" s="1"/>
  <c r="F46" i="11"/>
  <c r="E46" i="11"/>
  <c r="I46" i="11" s="1"/>
  <c r="D46" i="11"/>
  <c r="F45" i="11"/>
  <c r="E45" i="11"/>
  <c r="D45" i="11"/>
  <c r="F44" i="11"/>
  <c r="E44" i="11"/>
  <c r="I44" i="11" s="1"/>
  <c r="D44" i="11"/>
  <c r="C44" i="11"/>
  <c r="C45" i="11" s="1"/>
  <c r="C46" i="11" s="1"/>
  <c r="F43" i="11"/>
  <c r="E43" i="11"/>
  <c r="I43" i="11" s="1"/>
  <c r="D43" i="11"/>
  <c r="F39" i="11"/>
  <c r="E39" i="11"/>
  <c r="D39" i="11"/>
  <c r="I39" i="11" s="1"/>
  <c r="F38" i="11"/>
  <c r="E38" i="11"/>
  <c r="I38" i="11" s="1"/>
  <c r="D38" i="11"/>
  <c r="F37" i="11"/>
  <c r="E37" i="11"/>
  <c r="D37" i="11"/>
  <c r="I37" i="11" s="1"/>
  <c r="F36" i="11"/>
  <c r="E36" i="11"/>
  <c r="D36" i="11"/>
  <c r="F35" i="11"/>
  <c r="E35" i="11"/>
  <c r="D35" i="11"/>
  <c r="I35" i="11" s="1"/>
  <c r="C35" i="11"/>
  <c r="C36" i="11" s="1"/>
  <c r="C37" i="11" s="1"/>
  <c r="F34" i="11"/>
  <c r="E34" i="11"/>
  <c r="D34" i="11"/>
  <c r="I34" i="11" s="1"/>
  <c r="F30" i="11"/>
  <c r="E30" i="11"/>
  <c r="I30" i="11" s="1"/>
  <c r="D30" i="11"/>
  <c r="F29" i="11"/>
  <c r="E29" i="11"/>
  <c r="D29" i="11"/>
  <c r="I29" i="11" s="1"/>
  <c r="F28" i="11"/>
  <c r="E28" i="11"/>
  <c r="I28" i="11" s="1"/>
  <c r="D28" i="11"/>
  <c r="F27" i="11"/>
  <c r="E27" i="11"/>
  <c r="D27" i="11"/>
  <c r="F26" i="11"/>
  <c r="E26" i="11"/>
  <c r="I26" i="11" s="1"/>
  <c r="D26" i="11"/>
  <c r="C26" i="11"/>
  <c r="C27" i="11" s="1"/>
  <c r="C28" i="11" s="1"/>
  <c r="F25" i="11"/>
  <c r="E25" i="11"/>
  <c r="D25" i="11"/>
  <c r="H39" i="12" l="1"/>
  <c r="H36" i="12"/>
  <c r="H34" i="12"/>
  <c r="H46" i="12"/>
  <c r="H43" i="12"/>
  <c r="H30" i="12"/>
  <c r="H26" i="12"/>
  <c r="J46" i="12"/>
  <c r="J36" i="12"/>
  <c r="H28" i="12"/>
  <c r="J47" i="12"/>
  <c r="J39" i="12"/>
  <c r="J37" i="12"/>
  <c r="J34" i="12"/>
  <c r="H44" i="12"/>
  <c r="H27" i="12"/>
  <c r="H25" i="12"/>
  <c r="H45" i="12"/>
  <c r="J26" i="12"/>
  <c r="J30" i="12"/>
  <c r="H48" i="12"/>
  <c r="J43" i="12"/>
  <c r="J38" i="12"/>
  <c r="J35" i="12"/>
  <c r="J29" i="12"/>
  <c r="G25" i="11"/>
  <c r="I25" i="11"/>
  <c r="J25" i="11" s="1"/>
  <c r="I27" i="11"/>
  <c r="I36" i="11"/>
  <c r="I45" i="11"/>
  <c r="G26" i="11"/>
  <c r="G27" i="11"/>
  <c r="G28" i="11"/>
  <c r="J28" i="11" s="1"/>
  <c r="G30" i="11"/>
  <c r="G38" i="11"/>
  <c r="H38" i="11" s="1"/>
  <c r="G43" i="11"/>
  <c r="G44" i="11"/>
  <c r="J44" i="11" s="1"/>
  <c r="G45" i="11"/>
  <c r="G46" i="11"/>
  <c r="G48" i="11"/>
  <c r="G29" i="11"/>
  <c r="H29" i="11" s="1"/>
  <c r="G34" i="11"/>
  <c r="G35" i="11"/>
  <c r="H35" i="11" s="1"/>
  <c r="G36" i="11"/>
  <c r="G37" i="11"/>
  <c r="H37" i="11" s="1"/>
  <c r="G39" i="11"/>
  <c r="G47" i="11"/>
  <c r="H47" i="11" s="1"/>
  <c r="H19" i="7"/>
  <c r="H18" i="7"/>
  <c r="H17" i="7"/>
  <c r="H16" i="7"/>
  <c r="H15" i="7"/>
  <c r="F19" i="7"/>
  <c r="F18" i="7"/>
  <c r="F17" i="7"/>
  <c r="F16" i="7"/>
  <c r="F15" i="7"/>
  <c r="D19" i="7"/>
  <c r="D18" i="7"/>
  <c r="D17" i="7"/>
  <c r="D16" i="7"/>
  <c r="D15" i="7"/>
  <c r="D14" i="7"/>
  <c r="H14" i="7"/>
  <c r="F14" i="7"/>
  <c r="H29" i="7"/>
  <c r="H28" i="7"/>
  <c r="H27" i="7"/>
  <c r="H26" i="7"/>
  <c r="H25" i="7"/>
  <c r="F29" i="7"/>
  <c r="F28" i="7"/>
  <c r="F27" i="7"/>
  <c r="F26" i="7"/>
  <c r="F25" i="7"/>
  <c r="H24" i="7"/>
  <c r="F24" i="7"/>
  <c r="D29" i="7"/>
  <c r="D28" i="7"/>
  <c r="D27" i="7"/>
  <c r="D26" i="7"/>
  <c r="D25" i="7"/>
  <c r="D24" i="7"/>
  <c r="D23" i="7"/>
  <c r="C27" i="7"/>
  <c r="C26" i="7"/>
  <c r="C25" i="7"/>
  <c r="C24" i="7"/>
  <c r="C23" i="7"/>
  <c r="B29" i="7"/>
  <c r="B28" i="7"/>
  <c r="B19" i="7"/>
  <c r="B18" i="7"/>
  <c r="C17" i="7"/>
  <c r="C16" i="7"/>
  <c r="C15" i="7"/>
  <c r="C14" i="7"/>
  <c r="C13" i="7"/>
  <c r="B24" i="7"/>
  <c r="B14" i="7"/>
  <c r="A22" i="7"/>
  <c r="A12" i="7"/>
  <c r="A2" i="7"/>
  <c r="H9" i="7"/>
  <c r="H8" i="7"/>
  <c r="H7" i="7"/>
  <c r="I7" i="7" s="1"/>
  <c r="H6" i="7"/>
  <c r="I6" i="7" s="1"/>
  <c r="H5" i="7"/>
  <c r="I5" i="7" s="1"/>
  <c r="F9" i="7"/>
  <c r="F8" i="7"/>
  <c r="F7" i="7"/>
  <c r="F6" i="7"/>
  <c r="F5" i="7"/>
  <c r="H4" i="7"/>
  <c r="I4" i="7" s="1"/>
  <c r="F4" i="7"/>
  <c r="H39" i="11" l="1"/>
  <c r="H36" i="11"/>
  <c r="H34" i="11"/>
  <c r="H48" i="11"/>
  <c r="H45" i="11"/>
  <c r="H43" i="11"/>
  <c r="H30" i="11"/>
  <c r="H27" i="11"/>
  <c r="J45" i="11"/>
  <c r="J27" i="11"/>
  <c r="J39" i="11"/>
  <c r="J34" i="11"/>
  <c r="J47" i="11"/>
  <c r="J38" i="11"/>
  <c r="J29" i="11"/>
  <c r="H46" i="11"/>
  <c r="H44" i="11"/>
  <c r="H28" i="11"/>
  <c r="H26" i="11"/>
  <c r="J36" i="11"/>
  <c r="H25" i="11"/>
  <c r="J37" i="11"/>
  <c r="J30" i="11"/>
  <c r="J48" i="11"/>
  <c r="J46" i="11"/>
  <c r="J43" i="11"/>
  <c r="J35" i="11"/>
  <c r="J26" i="11"/>
  <c r="G24" i="7"/>
  <c r="G14" i="7"/>
  <c r="G16" i="7"/>
  <c r="G18" i="7"/>
  <c r="G26" i="7"/>
  <c r="G28" i="7"/>
  <c r="I9" i="7"/>
  <c r="I8" i="7"/>
  <c r="G15" i="7"/>
  <c r="G17" i="7"/>
  <c r="G19" i="7"/>
  <c r="G25" i="7"/>
  <c r="G27" i="7"/>
  <c r="G29" i="7"/>
  <c r="F48" i="10"/>
  <c r="E48" i="10"/>
  <c r="D48" i="10"/>
  <c r="F47" i="10"/>
  <c r="E47" i="10"/>
  <c r="D47" i="10"/>
  <c r="I47" i="10" s="1"/>
  <c r="F46" i="10"/>
  <c r="E46" i="10"/>
  <c r="I46" i="10" s="1"/>
  <c r="D46" i="10"/>
  <c r="F45" i="10"/>
  <c r="E45" i="10"/>
  <c r="D45" i="10"/>
  <c r="F44" i="10"/>
  <c r="E44" i="10"/>
  <c r="I44" i="10" s="1"/>
  <c r="D44" i="10"/>
  <c r="C44" i="10"/>
  <c r="C45" i="10" s="1"/>
  <c r="C46" i="10" s="1"/>
  <c r="F43" i="10"/>
  <c r="E43" i="10"/>
  <c r="I43" i="10" s="1"/>
  <c r="D43" i="10"/>
  <c r="F39" i="10"/>
  <c r="E39" i="10"/>
  <c r="D39" i="10"/>
  <c r="I39" i="10" s="1"/>
  <c r="F38" i="10"/>
  <c r="E38" i="10"/>
  <c r="I38" i="10" s="1"/>
  <c r="D38" i="10"/>
  <c r="F37" i="10"/>
  <c r="E37" i="10"/>
  <c r="D37" i="10"/>
  <c r="I37" i="10" s="1"/>
  <c r="F36" i="10"/>
  <c r="E36" i="10"/>
  <c r="D36" i="10"/>
  <c r="F35" i="10"/>
  <c r="E35" i="10"/>
  <c r="D35" i="10"/>
  <c r="I35" i="10" s="1"/>
  <c r="C35" i="10"/>
  <c r="C36" i="10" s="1"/>
  <c r="C37" i="10" s="1"/>
  <c r="F34" i="10"/>
  <c r="E34" i="10"/>
  <c r="D34" i="10"/>
  <c r="I34" i="10" s="1"/>
  <c r="F30" i="10"/>
  <c r="E30" i="10"/>
  <c r="G30" i="10" s="1"/>
  <c r="D30" i="10"/>
  <c r="F29" i="10"/>
  <c r="E29" i="10"/>
  <c r="D29" i="10"/>
  <c r="I29" i="10" s="1"/>
  <c r="F28" i="10"/>
  <c r="E28" i="10"/>
  <c r="I28" i="10" s="1"/>
  <c r="D28" i="10"/>
  <c r="F27" i="10"/>
  <c r="E27" i="10"/>
  <c r="D27" i="10"/>
  <c r="F26" i="10"/>
  <c r="E26" i="10"/>
  <c r="I26" i="10" s="1"/>
  <c r="D26" i="10"/>
  <c r="C26" i="10"/>
  <c r="C27" i="10" s="1"/>
  <c r="C28" i="10" s="1"/>
  <c r="F25" i="10"/>
  <c r="E25" i="10"/>
  <c r="I25" i="10" s="1"/>
  <c r="D25" i="10"/>
  <c r="F48" i="9"/>
  <c r="E48" i="9"/>
  <c r="I48" i="9" s="1"/>
  <c r="D48" i="9"/>
  <c r="F47" i="9"/>
  <c r="E47" i="9"/>
  <c r="D47" i="9"/>
  <c r="I47" i="9" s="1"/>
  <c r="F46" i="9"/>
  <c r="E46" i="9"/>
  <c r="I46" i="9" s="1"/>
  <c r="D46" i="9"/>
  <c r="F45" i="9"/>
  <c r="E45" i="9"/>
  <c r="D45" i="9"/>
  <c r="F44" i="9"/>
  <c r="E44" i="9"/>
  <c r="I44" i="9" s="1"/>
  <c r="D44" i="9"/>
  <c r="C44" i="9"/>
  <c r="C45" i="9" s="1"/>
  <c r="C46" i="9" s="1"/>
  <c r="F43" i="9"/>
  <c r="E43" i="9"/>
  <c r="I43" i="9" s="1"/>
  <c r="D43" i="9"/>
  <c r="F39" i="9"/>
  <c r="E39" i="9"/>
  <c r="D39" i="9"/>
  <c r="I39" i="9" s="1"/>
  <c r="F38" i="9"/>
  <c r="E38" i="9"/>
  <c r="I38" i="9" s="1"/>
  <c r="D38" i="9"/>
  <c r="F37" i="9"/>
  <c r="E37" i="9"/>
  <c r="D37" i="9"/>
  <c r="I37" i="9" s="1"/>
  <c r="F36" i="9"/>
  <c r="E36" i="9"/>
  <c r="D36" i="9"/>
  <c r="F35" i="9"/>
  <c r="E35" i="9"/>
  <c r="D35" i="9"/>
  <c r="I35" i="9" s="1"/>
  <c r="C35" i="9"/>
  <c r="C36" i="9" s="1"/>
  <c r="C37" i="9" s="1"/>
  <c r="F34" i="9"/>
  <c r="E34" i="9"/>
  <c r="D34" i="9"/>
  <c r="I34" i="9" s="1"/>
  <c r="F30" i="9"/>
  <c r="E30" i="9"/>
  <c r="D30" i="9"/>
  <c r="F29" i="9"/>
  <c r="E29" i="9"/>
  <c r="D29" i="9"/>
  <c r="I29" i="9" s="1"/>
  <c r="F28" i="9"/>
  <c r="E28" i="9"/>
  <c r="D28" i="9"/>
  <c r="F27" i="9"/>
  <c r="E27" i="9"/>
  <c r="D27" i="9"/>
  <c r="F26" i="9"/>
  <c r="E26" i="9"/>
  <c r="I26" i="9" s="1"/>
  <c r="D26" i="9"/>
  <c r="C26" i="9"/>
  <c r="C27" i="9" s="1"/>
  <c r="C28" i="9" s="1"/>
  <c r="F25" i="9"/>
  <c r="E25" i="9"/>
  <c r="I25" i="9" s="1"/>
  <c r="D25" i="9"/>
  <c r="C44" i="1"/>
  <c r="C35" i="1"/>
  <c r="D44" i="1"/>
  <c r="E44" i="1"/>
  <c r="F44" i="1"/>
  <c r="D45" i="1"/>
  <c r="E45" i="1"/>
  <c r="F45" i="1"/>
  <c r="D46" i="1"/>
  <c r="E46" i="1"/>
  <c r="F46" i="1"/>
  <c r="D47" i="1"/>
  <c r="E47" i="1"/>
  <c r="F47" i="1"/>
  <c r="D48" i="1"/>
  <c r="E48" i="1"/>
  <c r="F48" i="1"/>
  <c r="E43" i="1"/>
  <c r="F43" i="1"/>
  <c r="D35" i="1"/>
  <c r="E35" i="1"/>
  <c r="G35" i="1" s="1"/>
  <c r="F35" i="1"/>
  <c r="D36" i="1"/>
  <c r="E36" i="1"/>
  <c r="F36" i="1"/>
  <c r="D37" i="1"/>
  <c r="E37" i="1"/>
  <c r="G37" i="1" s="1"/>
  <c r="F37" i="1"/>
  <c r="D38" i="1"/>
  <c r="E38" i="1"/>
  <c r="F38" i="1"/>
  <c r="D39" i="1"/>
  <c r="E39" i="1"/>
  <c r="G39" i="1" s="1"/>
  <c r="F39" i="1"/>
  <c r="E34" i="1"/>
  <c r="I34" i="1" s="1"/>
  <c r="F34" i="1"/>
  <c r="D43" i="1"/>
  <c r="G43" i="1" s="1"/>
  <c r="D34" i="1"/>
  <c r="F30" i="1"/>
  <c r="E30" i="1"/>
  <c r="D30" i="1"/>
  <c r="F29" i="1"/>
  <c r="E29" i="1"/>
  <c r="D29" i="1"/>
  <c r="F28" i="1"/>
  <c r="E28" i="1"/>
  <c r="D28" i="1"/>
  <c r="F27" i="1"/>
  <c r="E27" i="1"/>
  <c r="D27" i="1"/>
  <c r="F26" i="1"/>
  <c r="E26" i="1"/>
  <c r="D26" i="1"/>
  <c r="F25" i="1"/>
  <c r="E25" i="1"/>
  <c r="I47" i="1" l="1"/>
  <c r="I45" i="1"/>
  <c r="I48" i="1"/>
  <c r="I46" i="1"/>
  <c r="I44" i="1"/>
  <c r="C45" i="1"/>
  <c r="C46" i="1" s="1"/>
  <c r="C36" i="1"/>
  <c r="I43" i="1"/>
  <c r="J43" i="1" s="1"/>
  <c r="I48" i="10"/>
  <c r="I27" i="10"/>
  <c r="I30" i="10"/>
  <c r="J30" i="10" s="1"/>
  <c r="I36" i="10"/>
  <c r="I45" i="10"/>
  <c r="G25" i="10"/>
  <c r="G26" i="10"/>
  <c r="G27" i="10"/>
  <c r="G28" i="10"/>
  <c r="J28" i="10" s="1"/>
  <c r="G38" i="10"/>
  <c r="H38" i="10" s="1"/>
  <c r="G43" i="10"/>
  <c r="J43" i="10" s="1"/>
  <c r="G44" i="10"/>
  <c r="G45" i="10"/>
  <c r="G46" i="10"/>
  <c r="G48" i="10"/>
  <c r="J48" i="10" s="1"/>
  <c r="G29" i="10"/>
  <c r="H29" i="10" s="1"/>
  <c r="G34" i="10"/>
  <c r="H34" i="10" s="1"/>
  <c r="G35" i="10"/>
  <c r="H35" i="10" s="1"/>
  <c r="G36" i="10"/>
  <c r="H36" i="10" s="1"/>
  <c r="G37" i="10"/>
  <c r="H37" i="10" s="1"/>
  <c r="G39" i="10"/>
  <c r="H39" i="10" s="1"/>
  <c r="G47" i="10"/>
  <c r="H47" i="10" s="1"/>
  <c r="I27" i="9"/>
  <c r="I28" i="9"/>
  <c r="I30" i="9"/>
  <c r="I36" i="9"/>
  <c r="I45" i="9"/>
  <c r="G25" i="9"/>
  <c r="G26" i="9"/>
  <c r="G27" i="9"/>
  <c r="J27" i="9" s="1"/>
  <c r="G28" i="9"/>
  <c r="G30" i="9"/>
  <c r="J30" i="9" s="1"/>
  <c r="G38" i="9"/>
  <c r="H38" i="9" s="1"/>
  <c r="G43" i="9"/>
  <c r="J43" i="9" s="1"/>
  <c r="G44" i="9"/>
  <c r="G45" i="9"/>
  <c r="J45" i="9" s="1"/>
  <c r="G46" i="9"/>
  <c r="G48" i="9"/>
  <c r="J48" i="9" s="1"/>
  <c r="G29" i="9"/>
  <c r="H29" i="9" s="1"/>
  <c r="G34" i="9"/>
  <c r="H34" i="9" s="1"/>
  <c r="G35" i="9"/>
  <c r="H35" i="9" s="1"/>
  <c r="G36" i="9"/>
  <c r="H36" i="9" s="1"/>
  <c r="G37" i="9"/>
  <c r="H37" i="9" s="1"/>
  <c r="G39" i="9"/>
  <c r="H39" i="9" s="1"/>
  <c r="G47" i="9"/>
  <c r="H47" i="9" s="1"/>
  <c r="G36" i="1"/>
  <c r="G34" i="1"/>
  <c r="I39" i="1"/>
  <c r="J39" i="1" s="1"/>
  <c r="I37" i="1"/>
  <c r="I35" i="1"/>
  <c r="J35" i="1" s="1"/>
  <c r="G38" i="1"/>
  <c r="G48" i="1"/>
  <c r="G46" i="1"/>
  <c r="G44" i="1"/>
  <c r="I36" i="1"/>
  <c r="I38" i="1"/>
  <c r="G47" i="1"/>
  <c r="H47" i="1" s="1"/>
  <c r="G45" i="1"/>
  <c r="J45" i="1" s="1"/>
  <c r="J36" i="1"/>
  <c r="J38" i="1"/>
  <c r="J37" i="1"/>
  <c r="J34" i="1"/>
  <c r="H46" i="1" l="1"/>
  <c r="H38" i="1"/>
  <c r="H43" i="1"/>
  <c r="J46" i="1"/>
  <c r="H45" i="1"/>
  <c r="H44" i="1"/>
  <c r="H48" i="1"/>
  <c r="H36" i="1"/>
  <c r="C37" i="1"/>
  <c r="J44" i="1"/>
  <c r="J48" i="1"/>
  <c r="J47" i="1"/>
  <c r="H46" i="10"/>
  <c r="H44" i="10"/>
  <c r="H27" i="10"/>
  <c r="H25" i="10"/>
  <c r="J36" i="10"/>
  <c r="J27" i="10"/>
  <c r="J46" i="10"/>
  <c r="J38" i="10"/>
  <c r="J35" i="10"/>
  <c r="J29" i="10"/>
  <c r="H48" i="10"/>
  <c r="H45" i="10"/>
  <c r="H43" i="10"/>
  <c r="H28" i="10"/>
  <c r="H26" i="10"/>
  <c r="J45" i="10"/>
  <c r="H30" i="10"/>
  <c r="J25" i="10"/>
  <c r="J47" i="10"/>
  <c r="J44" i="10"/>
  <c r="J39" i="10"/>
  <c r="J37" i="10"/>
  <c r="J34" i="10"/>
  <c r="J26" i="10"/>
  <c r="H46" i="9"/>
  <c r="H44" i="9"/>
  <c r="H28" i="9"/>
  <c r="H26" i="9"/>
  <c r="J26" i="9"/>
  <c r="J46" i="9"/>
  <c r="J38" i="9"/>
  <c r="J35" i="9"/>
  <c r="H48" i="9"/>
  <c r="H45" i="9"/>
  <c r="H43" i="9"/>
  <c r="H30" i="9"/>
  <c r="H27" i="9"/>
  <c r="H25" i="9"/>
  <c r="J36" i="9"/>
  <c r="J28" i="9"/>
  <c r="J34" i="9"/>
  <c r="J25" i="9"/>
  <c r="J47" i="9"/>
  <c r="J44" i="9"/>
  <c r="J39" i="9"/>
  <c r="J37" i="9"/>
  <c r="J29" i="9"/>
  <c r="H39" i="1"/>
  <c r="H35" i="1"/>
  <c r="H34" i="1"/>
  <c r="H37" i="1"/>
  <c r="G8" i="7"/>
  <c r="B9" i="7"/>
  <c r="B8" i="7"/>
  <c r="G5" i="7"/>
  <c r="B4" i="7"/>
  <c r="C4" i="7"/>
  <c r="C3" i="7"/>
  <c r="I30" i="1"/>
  <c r="G29" i="1"/>
  <c r="H29" i="1" s="1"/>
  <c r="G26" i="1"/>
  <c r="I27" i="1"/>
  <c r="G28" i="1"/>
  <c r="D25" i="1"/>
  <c r="I25" i="1" s="1"/>
  <c r="C26" i="1"/>
  <c r="H28" i="1" l="1"/>
  <c r="H26" i="1"/>
  <c r="G4" i="7"/>
  <c r="G7" i="7"/>
  <c r="G9" i="7"/>
  <c r="C5" i="7"/>
  <c r="C27" i="1"/>
  <c r="C28" i="1" s="1"/>
  <c r="D7" i="7"/>
  <c r="D5" i="7"/>
  <c r="D8" i="7"/>
  <c r="G25" i="1"/>
  <c r="G27" i="1"/>
  <c r="G30" i="1"/>
  <c r="I29" i="1"/>
  <c r="J29" i="1" s="1"/>
  <c r="I28" i="1"/>
  <c r="J28" i="1" s="1"/>
  <c r="I26" i="1"/>
  <c r="J26" i="1" s="1"/>
  <c r="E8" i="7" l="1"/>
  <c r="E28" i="7"/>
  <c r="E24" i="7"/>
  <c r="E16" i="7"/>
  <c r="E26" i="7"/>
  <c r="E18" i="7"/>
  <c r="E25" i="7"/>
  <c r="E15" i="7"/>
  <c r="E27" i="7"/>
  <c r="E14" i="7"/>
  <c r="E17" i="7"/>
  <c r="E29" i="7"/>
  <c r="E19" i="7"/>
  <c r="H30" i="1"/>
  <c r="D9" i="7"/>
  <c r="E9" i="7" s="1"/>
  <c r="H25" i="1"/>
  <c r="D4" i="7"/>
  <c r="E4" i="7" s="1"/>
  <c r="E7" i="7"/>
  <c r="H27" i="1"/>
  <c r="D6" i="7"/>
  <c r="E6" i="7" s="1"/>
  <c r="E5" i="7"/>
  <c r="C6" i="7"/>
  <c r="G6" i="7"/>
  <c r="J25" i="1"/>
  <c r="J30" i="1"/>
  <c r="J27" i="1"/>
  <c r="C7" i="7" l="1"/>
</calcChain>
</file>

<file path=xl/sharedStrings.xml><?xml version="1.0" encoding="utf-8"?>
<sst xmlns="http://schemas.openxmlformats.org/spreadsheetml/2006/main" count="370" uniqueCount="61">
  <si>
    <t>User: USER</t>
  </si>
  <si>
    <t>Path: C:\Program Files (x86)\BMG\NEPHELOgalaxy\User\Data\</t>
  </si>
  <si>
    <t>Test Name: SOLUBILITY TEST</t>
  </si>
  <si>
    <t>Nephelometry</t>
  </si>
  <si>
    <t>Raw Data</t>
  </si>
  <si>
    <t>A</t>
  </si>
  <si>
    <t>B</t>
  </si>
  <si>
    <t>C</t>
  </si>
  <si>
    <t>D</t>
  </si>
  <si>
    <t>E</t>
  </si>
  <si>
    <t>F</t>
  </si>
  <si>
    <t>G</t>
  </si>
  <si>
    <t>H</t>
  </si>
  <si>
    <t>Conc.(M)</t>
  </si>
  <si>
    <t>n1</t>
  </si>
  <si>
    <t>n2</t>
  </si>
  <si>
    <t>n3</t>
  </si>
  <si>
    <t>Buffer</t>
  </si>
  <si>
    <t>Avg</t>
  </si>
  <si>
    <t>Fold</t>
  </si>
  <si>
    <t>Fold wrt to VC</t>
  </si>
  <si>
    <t>SD</t>
  </si>
  <si>
    <t>% CV</t>
  </si>
  <si>
    <t>CPD</t>
  </si>
  <si>
    <t>0h</t>
  </si>
  <si>
    <t>1h</t>
  </si>
  <si>
    <t>Time (h)</t>
  </si>
  <si>
    <t>Date: 5/6/2015</t>
  </si>
  <si>
    <t>24h</t>
  </si>
  <si>
    <t>Buffer-1</t>
  </si>
  <si>
    <t>MES-TDO buffer w/o Reducing agent</t>
  </si>
  <si>
    <t>MES-TDO buffer w/o Reducing agent pH-6.5</t>
  </si>
  <si>
    <t>Buffer-2</t>
  </si>
  <si>
    <t>Buffer-3</t>
  </si>
  <si>
    <t>MES-TDO buffer with 1mM Ascorbic acid</t>
  </si>
  <si>
    <t>MES-TDO buffer with 1mM DTT</t>
  </si>
  <si>
    <t>CRD1152 S15</t>
  </si>
  <si>
    <t>Test ID: 992</t>
  </si>
  <si>
    <t>Time: 5:24:27 PM</t>
  </si>
  <si>
    <t>ID1: 1152-s15_MES-TDO</t>
  </si>
  <si>
    <t>ID2: no RA,Ascorbic,DTT</t>
  </si>
  <si>
    <t>ID3: 2% DMSO, 4 conc._0h</t>
  </si>
  <si>
    <t>MES-TDO buffer with 1mM Ascorbic Acid</t>
  </si>
  <si>
    <t>Test ID: 993</t>
  </si>
  <si>
    <t>Time: 6:24:11 PM</t>
  </si>
  <si>
    <t>ID3: 2% DMSO, 4 conc._1h</t>
  </si>
  <si>
    <t>Test ID: 994</t>
  </si>
  <si>
    <t>Date: 5/7/2015</t>
  </si>
  <si>
    <t>Time: 4:56:37 PM</t>
  </si>
  <si>
    <t>ID3: 2% DMSO, 4 conc._24h</t>
  </si>
  <si>
    <t>VC (2%DMSO)</t>
  </si>
  <si>
    <t>Test ID: 995</t>
  </si>
  <si>
    <t>Date: 5/8/2015</t>
  </si>
  <si>
    <t>Time: 5:05:38 PM</t>
  </si>
  <si>
    <t>ID3: 2% DMSO, 4 conc._48h</t>
  </si>
  <si>
    <t>48h</t>
  </si>
  <si>
    <t>72h</t>
  </si>
  <si>
    <t>Test ID: 996</t>
  </si>
  <si>
    <t>Date: 5/9/2015</t>
  </si>
  <si>
    <t>Time: 4:56:25 PM</t>
  </si>
  <si>
    <t>ID3: 2% DMSO, 4 conc._72h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</si>
</sst>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82">
    <xf numFmtId="0" fontId="0" fillId="0" borderId="0" xfId="0"/>
    <xf numFmtId="0" fontId="0" fillId="0" borderId="0" xfId="0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64" fontId="0" fillId="0" borderId="3" xfId="0" applyNumberFormat="1" applyBorder="1" applyAlignment="1">
      <alignment horizontal="center"/>
    </xf>
    <xf numFmtId="1" fontId="0" fillId="0" borderId="0" xfId="0" applyNumberForma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1" fontId="0" fillId="0" borderId="5" xfId="0" applyNumberFormat="1" applyBorder="1" applyAlignment="1">
      <alignment horizontal="center"/>
    </xf>
    <xf numFmtId="164" fontId="0" fillId="0" borderId="7" xfId="0" applyNumberFormat="1" applyBorder="1" applyAlignment="1">
      <alignment horizontal="center"/>
    </xf>
    <xf numFmtId="0" fontId="1" fillId="0" borderId="0" xfId="0" applyFont="1"/>
    <xf numFmtId="0" fontId="0" fillId="0" borderId="9" xfId="0" applyBorder="1" applyAlignment="1">
      <alignment horizontal="center"/>
    </xf>
    <xf numFmtId="164" fontId="1" fillId="0" borderId="13" xfId="0" applyNumberFormat="1" applyFont="1" applyBorder="1" applyAlignment="1">
      <alignment horizontal="center"/>
    </xf>
    <xf numFmtId="164" fontId="1" fillId="0" borderId="14" xfId="0" applyNumberFormat="1" applyFont="1" applyBorder="1" applyAlignment="1">
      <alignment horizontal="center"/>
    </xf>
    <xf numFmtId="11" fontId="0" fillId="0" borderId="12" xfId="0" applyNumberFormat="1" applyBorder="1" applyAlignment="1">
      <alignment horizontal="center"/>
    </xf>
    <xf numFmtId="11" fontId="0" fillId="0" borderId="13" xfId="0" applyNumberFormat="1" applyBorder="1" applyAlignment="1">
      <alignment horizontal="center"/>
    </xf>
    <xf numFmtId="11" fontId="0" fillId="0" borderId="14" xfId="0" applyNumberFormat="1" applyBorder="1" applyAlignment="1">
      <alignment horizontal="center"/>
    </xf>
    <xf numFmtId="1" fontId="0" fillId="0" borderId="13" xfId="0" applyNumberFormat="1" applyBorder="1" applyAlignment="1">
      <alignment horizontal="center"/>
    </xf>
    <xf numFmtId="1" fontId="0" fillId="0" borderId="14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" fontId="0" fillId="0" borderId="6" xfId="0" applyNumberFormat="1" applyBorder="1" applyAlignment="1">
      <alignment horizontal="center"/>
    </xf>
    <xf numFmtId="0" fontId="0" fillId="0" borderId="8" xfId="0" applyBorder="1" applyAlignment="1">
      <alignment horizontal="center"/>
    </xf>
    <xf numFmtId="11" fontId="0" fillId="0" borderId="13" xfId="0" applyNumberForma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" fontId="0" fillId="0" borderId="5" xfId="0" applyNumberFormat="1" applyFill="1" applyBorder="1" applyAlignment="1">
      <alignment horizontal="center"/>
    </xf>
    <xf numFmtId="164" fontId="1" fillId="0" borderId="13" xfId="0" applyNumberFormat="1" applyFont="1" applyFill="1" applyBorder="1" applyAlignment="1">
      <alignment horizontal="center"/>
    </xf>
    <xf numFmtId="1" fontId="0" fillId="0" borderId="1" xfId="0" applyNumberForma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0" xfId="0"/>
    <xf numFmtId="0" fontId="0" fillId="0" borderId="6" xfId="0" applyBorder="1" applyAlignment="1">
      <alignment horizontal="center"/>
    </xf>
    <xf numFmtId="0" fontId="0" fillId="0" borderId="0" xfId="0" applyBorder="1" applyAlignment="1">
      <alignment horizontal="center"/>
    </xf>
    <xf numFmtId="11" fontId="0" fillId="0" borderId="12" xfId="0" applyNumberFormat="1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164" fontId="1" fillId="0" borderId="12" xfId="0" applyNumberFormat="1" applyFont="1" applyFill="1" applyBorder="1" applyAlignment="1">
      <alignment horizontal="center"/>
    </xf>
    <xf numFmtId="0" fontId="0" fillId="0" borderId="0" xfId="0"/>
    <xf numFmtId="0" fontId="0" fillId="0" borderId="0" xfId="0" applyFont="1"/>
    <xf numFmtId="0" fontId="1" fillId="0" borderId="0" xfId="0" applyFont="1" applyAlignment="1">
      <alignment horizontal="center"/>
    </xf>
    <xf numFmtId="0" fontId="0" fillId="0" borderId="2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0" xfId="0" applyBorder="1" applyAlignment="1">
      <alignment horizontal="right"/>
    </xf>
    <xf numFmtId="0" fontId="0" fillId="0" borderId="5" xfId="0" applyBorder="1" applyAlignment="1">
      <alignment horizontal="right"/>
    </xf>
    <xf numFmtId="0" fontId="0" fillId="0" borderId="6" xfId="0" applyBorder="1" applyAlignment="1">
      <alignment horizontal="right"/>
    </xf>
    <xf numFmtId="0" fontId="0" fillId="0" borderId="7" xfId="0" applyBorder="1" applyAlignment="1">
      <alignment horizontal="right"/>
    </xf>
    <xf numFmtId="0" fontId="0" fillId="0" borderId="8" xfId="0" applyBorder="1" applyAlignment="1">
      <alignment horizontal="right"/>
    </xf>
    <xf numFmtId="0" fontId="3" fillId="0" borderId="0" xfId="0" applyFont="1" applyFill="1" applyBorder="1" applyAlignment="1">
      <alignment horizontal="center"/>
    </xf>
    <xf numFmtId="1" fontId="0" fillId="0" borderId="12" xfId="0" applyNumberFormat="1" applyFill="1" applyBorder="1" applyAlignment="1">
      <alignment horizontal="center"/>
    </xf>
    <xf numFmtId="1" fontId="0" fillId="0" borderId="13" xfId="0" applyNumberFormat="1" applyFill="1" applyBorder="1" applyAlignment="1">
      <alignment horizontal="center"/>
    </xf>
    <xf numFmtId="164" fontId="1" fillId="0" borderId="0" xfId="0" applyNumberFormat="1" applyFont="1" applyBorder="1" applyAlignment="1">
      <alignment horizontal="center"/>
    </xf>
    <xf numFmtId="164" fontId="1" fillId="0" borderId="7" xfId="0" applyNumberFormat="1" applyFont="1" applyBorder="1" applyAlignment="1">
      <alignment horizontal="center"/>
    </xf>
    <xf numFmtId="164" fontId="1" fillId="0" borderId="2" xfId="0" applyNumberFormat="1" applyFont="1" applyFill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1" fontId="0" fillId="0" borderId="21" xfId="0" applyNumberFormat="1" applyBorder="1" applyAlignment="1">
      <alignment horizontal="center"/>
    </xf>
    <xf numFmtId="1" fontId="0" fillId="0" borderId="23" xfId="0" applyNumberFormat="1" applyBorder="1" applyAlignment="1">
      <alignment horizontal="center"/>
    </xf>
    <xf numFmtId="1" fontId="0" fillId="0" borderId="25" xfId="0" applyNumberFormat="1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0" xfId="0" applyBorder="1" applyAlignment="1">
      <alignment horizontal="center"/>
    </xf>
    <xf numFmtId="1" fontId="0" fillId="0" borderId="31" xfId="0" applyNumberFormat="1" applyBorder="1" applyAlignment="1">
      <alignment horizontal="center"/>
    </xf>
    <xf numFmtId="164" fontId="1" fillId="0" borderId="31" xfId="0" applyNumberFormat="1" applyFont="1" applyBorder="1" applyAlignment="1">
      <alignment horizontal="center"/>
    </xf>
    <xf numFmtId="164" fontId="0" fillId="0" borderId="30" xfId="0" applyNumberFormat="1" applyBorder="1" applyAlignment="1">
      <alignment horizontal="center"/>
    </xf>
    <xf numFmtId="1" fontId="0" fillId="0" borderId="32" xfId="0" applyNumberFormat="1" applyBorder="1" applyAlignment="1">
      <alignment horizontal="center"/>
    </xf>
    <xf numFmtId="164" fontId="1" fillId="0" borderId="30" xfId="0" applyNumberFormat="1" applyFont="1" applyBorder="1" applyAlignment="1">
      <alignment horizontal="center"/>
    </xf>
    <xf numFmtId="0" fontId="0" fillId="0" borderId="38" xfId="0" applyBorder="1" applyAlignment="1">
      <alignment horizontal="center"/>
    </xf>
    <xf numFmtId="0" fontId="0" fillId="0" borderId="39" xfId="0" applyBorder="1" applyAlignment="1">
      <alignment horizontal="center"/>
    </xf>
    <xf numFmtId="1" fontId="0" fillId="0" borderId="30" xfId="0" applyNumberFormat="1" applyBorder="1" applyAlignment="1">
      <alignment horizontal="center"/>
    </xf>
    <xf numFmtId="0" fontId="0" fillId="3" borderId="33" xfId="0" applyFill="1" applyBorder="1" applyAlignment="1">
      <alignment horizontal="center"/>
    </xf>
    <xf numFmtId="0" fontId="0" fillId="5" borderId="36" xfId="0" applyFill="1" applyBorder="1" applyAlignment="1">
      <alignment horizontal="center"/>
    </xf>
    <xf numFmtId="0" fontId="1" fillId="4" borderId="36" xfId="0" applyFont="1" applyFill="1" applyBorder="1" applyAlignment="1">
      <alignment horizontal="center"/>
    </xf>
    <xf numFmtId="0" fontId="1" fillId="4" borderId="37" xfId="0" applyFont="1" applyFill="1" applyBorder="1" applyAlignment="1">
      <alignment horizontal="center"/>
    </xf>
    <xf numFmtId="0" fontId="1" fillId="5" borderId="37" xfId="0" applyFont="1" applyFill="1" applyBorder="1" applyAlignment="1">
      <alignment horizontal="center"/>
    </xf>
    <xf numFmtId="0" fontId="0" fillId="0" borderId="0" xfId="0"/>
    <xf numFmtId="0" fontId="0" fillId="0" borderId="0" xfId="0" applyFont="1"/>
    <xf numFmtId="0" fontId="1" fillId="0" borderId="0" xfId="0" applyFont="1" applyAlignment="1">
      <alignment horizontal="center"/>
    </xf>
    <xf numFmtId="0" fontId="0" fillId="0" borderId="2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0" xfId="0" applyBorder="1" applyAlignment="1">
      <alignment horizontal="right"/>
    </xf>
    <xf numFmtId="0" fontId="0" fillId="0" borderId="5" xfId="0" applyBorder="1" applyAlignment="1">
      <alignment horizontal="right"/>
    </xf>
    <xf numFmtId="0" fontId="0" fillId="0" borderId="6" xfId="0" applyBorder="1" applyAlignment="1">
      <alignment horizontal="right"/>
    </xf>
    <xf numFmtId="0" fontId="0" fillId="0" borderId="7" xfId="0" applyBorder="1" applyAlignment="1">
      <alignment horizontal="right"/>
    </xf>
    <xf numFmtId="0" fontId="0" fillId="0" borderId="8" xfId="0" applyBorder="1" applyAlignment="1">
      <alignment horizontal="right"/>
    </xf>
    <xf numFmtId="0" fontId="0" fillId="0" borderId="3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/>
    <xf numFmtId="0" fontId="0" fillId="0" borderId="0" xfId="0" applyFont="1"/>
    <xf numFmtId="0" fontId="1" fillId="0" borderId="0" xfId="0" applyFont="1" applyAlignment="1">
      <alignment horizontal="center"/>
    </xf>
    <xf numFmtId="0" fontId="0" fillId="0" borderId="2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0" xfId="0" applyBorder="1" applyAlignment="1">
      <alignment horizontal="right"/>
    </xf>
    <xf numFmtId="0" fontId="0" fillId="0" borderId="5" xfId="0" applyBorder="1" applyAlignment="1">
      <alignment horizontal="right"/>
    </xf>
    <xf numFmtId="0" fontId="0" fillId="0" borderId="6" xfId="0" applyBorder="1" applyAlignment="1">
      <alignment horizontal="right"/>
    </xf>
    <xf numFmtId="0" fontId="0" fillId="0" borderId="7" xfId="0" applyBorder="1" applyAlignment="1">
      <alignment horizontal="right"/>
    </xf>
    <xf numFmtId="0" fontId="0" fillId="0" borderId="8" xfId="0" applyBorder="1" applyAlignment="1">
      <alignment horizontal="right"/>
    </xf>
    <xf numFmtId="1" fontId="0" fillId="0" borderId="2" xfId="0" applyNumberFormat="1" applyFill="1" applyBorder="1" applyAlignment="1">
      <alignment horizontal="center"/>
    </xf>
    <xf numFmtId="1" fontId="0" fillId="0" borderId="4" xfId="0" applyNumberFormat="1" applyFill="1" applyBorder="1" applyAlignment="1">
      <alignment horizontal="center"/>
    </xf>
    <xf numFmtId="0" fontId="1" fillId="0" borderId="24" xfId="0" applyFont="1" applyBorder="1" applyAlignment="1">
      <alignment vertical="center" textRotation="90" wrapText="1"/>
    </xf>
    <xf numFmtId="0" fontId="0" fillId="0" borderId="0" xfId="0" applyBorder="1" applyAlignment="1">
      <alignment horizontal="center" vertical="center" wrapText="1"/>
    </xf>
    <xf numFmtId="0" fontId="0" fillId="0" borderId="25" xfId="0" applyBorder="1" applyAlignment="1">
      <alignment horizontal="center"/>
    </xf>
    <xf numFmtId="1" fontId="0" fillId="0" borderId="21" xfId="0" applyNumberFormat="1" applyFill="1" applyBorder="1" applyAlignment="1">
      <alignment horizontal="center"/>
    </xf>
    <xf numFmtId="1" fontId="0" fillId="0" borderId="23" xfId="0" applyNumberFormat="1" applyFill="1" applyBorder="1" applyAlignment="1">
      <alignment horizontal="center"/>
    </xf>
    <xf numFmtId="0" fontId="0" fillId="0" borderId="29" xfId="0" applyBorder="1" applyAlignment="1">
      <alignment horizontal="center"/>
    </xf>
    <xf numFmtId="1" fontId="0" fillId="0" borderId="29" xfId="0" applyNumberFormat="1" applyBorder="1" applyAlignment="1">
      <alignment horizontal="center"/>
    </xf>
    <xf numFmtId="1" fontId="0" fillId="0" borderId="28" xfId="0" applyNumberFormat="1" applyBorder="1" applyAlignment="1">
      <alignment horizontal="center"/>
    </xf>
    <xf numFmtId="0" fontId="0" fillId="0" borderId="0" xfId="0" applyFill="1" applyBorder="1" applyAlignment="1">
      <alignment horizontal="center" vertical="center" wrapText="1"/>
    </xf>
    <xf numFmtId="0" fontId="0" fillId="0" borderId="3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0" xfId="0"/>
    <xf numFmtId="0" fontId="0" fillId="0" borderId="0" xfId="0" applyFont="1"/>
    <xf numFmtId="0" fontId="1" fillId="0" borderId="0" xfId="0" applyFont="1" applyAlignment="1">
      <alignment horizontal="center"/>
    </xf>
    <xf numFmtId="0" fontId="0" fillId="0" borderId="2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0" xfId="0" applyBorder="1" applyAlignment="1">
      <alignment horizontal="right"/>
    </xf>
    <xf numFmtId="0" fontId="0" fillId="0" borderId="5" xfId="0" applyBorder="1" applyAlignment="1">
      <alignment horizontal="right"/>
    </xf>
    <xf numFmtId="0" fontId="0" fillId="0" borderId="6" xfId="0" applyBorder="1" applyAlignment="1">
      <alignment horizontal="right"/>
    </xf>
    <xf numFmtId="0" fontId="0" fillId="0" borderId="7" xfId="0" applyBorder="1" applyAlignment="1">
      <alignment horizontal="right"/>
    </xf>
    <xf numFmtId="0" fontId="0" fillId="0" borderId="8" xfId="0" applyBorder="1" applyAlignment="1">
      <alignment horizontal="right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1" fillId="0" borderId="20" xfId="0" applyFont="1" applyBorder="1" applyAlignment="1">
      <alignment horizontal="center" vertical="center" textRotation="90" wrapText="1"/>
    </xf>
    <xf numFmtId="0" fontId="1" fillId="0" borderId="22" xfId="0" applyFont="1" applyBorder="1" applyAlignment="1">
      <alignment horizontal="center" vertical="center" textRotation="90" wrapText="1"/>
    </xf>
    <xf numFmtId="0" fontId="1" fillId="0" borderId="24" xfId="0" applyFont="1" applyBorder="1" applyAlignment="1">
      <alignment horizontal="center" vertical="center" textRotation="90" wrapText="1"/>
    </xf>
    <xf numFmtId="0" fontId="0" fillId="0" borderId="26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30" xfId="0" applyBorder="1" applyAlignment="1">
      <alignment horizontal="center"/>
    </xf>
    <xf numFmtId="0" fontId="1" fillId="3" borderId="33" xfId="0" applyFont="1" applyFill="1" applyBorder="1" applyAlignment="1">
      <alignment horizontal="center"/>
    </xf>
    <xf numFmtId="0" fontId="1" fillId="3" borderId="34" xfId="0" applyFont="1" applyFill="1" applyBorder="1" applyAlignment="1">
      <alignment horizontal="center"/>
    </xf>
    <xf numFmtId="0" fontId="1" fillId="3" borderId="35" xfId="0" applyFont="1" applyFill="1" applyBorder="1" applyAlignment="1">
      <alignment horizontal="center"/>
    </xf>
    <xf numFmtId="0" fontId="1" fillId="4" borderId="15" xfId="0" applyFont="1" applyFill="1" applyBorder="1" applyAlignment="1">
      <alignment horizontal="center"/>
    </xf>
    <xf numFmtId="0" fontId="1" fillId="4" borderId="18" xfId="0" applyFont="1" applyFill="1" applyBorder="1" applyAlignment="1">
      <alignment horizontal="center"/>
    </xf>
    <xf numFmtId="0" fontId="1" fillId="4" borderId="19" xfId="0" applyFont="1" applyFill="1" applyBorder="1" applyAlignment="1">
      <alignment horizontal="center"/>
    </xf>
    <xf numFmtId="0" fontId="1" fillId="5" borderId="18" xfId="0" applyFont="1" applyFill="1" applyBorder="1" applyAlignment="1">
      <alignment horizontal="center"/>
    </xf>
    <xf numFmtId="0" fontId="1" fillId="4" borderId="17" xfId="0" applyFont="1" applyFill="1" applyBorder="1" applyAlignment="1">
      <alignment horizontal="center"/>
    </xf>
    <xf numFmtId="0" fontId="1" fillId="5" borderId="17" xfId="0" applyFont="1" applyFill="1" applyBorder="1" applyAlignment="1">
      <alignment horizontal="center"/>
    </xf>
    <xf numFmtId="0" fontId="1" fillId="5" borderId="19" xfId="0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0" fontId="2" fillId="2" borderId="19" xfId="0" applyFont="1" applyFill="1" applyBorder="1" applyAlignment="1">
      <alignment horizontal="center"/>
    </xf>
    <xf numFmtId="0" fontId="0" fillId="3" borderId="40" xfId="0" applyFill="1" applyBorder="1" applyAlignment="1">
      <alignment horizontal="center" vertical="center" wrapText="1"/>
    </xf>
    <xf numFmtId="0" fontId="0" fillId="3" borderId="22" xfId="0" applyFill="1" applyBorder="1" applyAlignment="1">
      <alignment horizontal="center" vertical="center" wrapText="1"/>
    </xf>
    <xf numFmtId="0" fontId="0" fillId="3" borderId="42" xfId="0" applyFill="1" applyBorder="1" applyAlignment="1">
      <alignment horizontal="center" vertical="center" wrapText="1"/>
    </xf>
    <xf numFmtId="0" fontId="0" fillId="4" borderId="40" xfId="0" applyFill="1" applyBorder="1" applyAlignment="1">
      <alignment horizontal="center" vertical="center" wrapText="1"/>
    </xf>
    <xf numFmtId="0" fontId="0" fillId="4" borderId="22" xfId="0" applyFill="1" applyBorder="1" applyAlignment="1">
      <alignment horizontal="center" vertical="center" wrapText="1"/>
    </xf>
    <xf numFmtId="0" fontId="0" fillId="4" borderId="42" xfId="0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/>
    </xf>
    <xf numFmtId="0" fontId="2" fillId="2" borderId="4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29" xfId="0" applyBorder="1" applyAlignment="1">
      <alignment horizontal="center"/>
    </xf>
    <xf numFmtId="0" fontId="1" fillId="0" borderId="12" xfId="0" applyFont="1" applyBorder="1" applyAlignment="1">
      <alignment horizontal="center" vertical="center" textRotation="90" wrapText="1"/>
    </xf>
    <xf numFmtId="0" fontId="1" fillId="0" borderId="13" xfId="0" applyFont="1" applyBorder="1" applyAlignment="1">
      <alignment horizontal="center" vertical="center" textRotation="90" wrapText="1"/>
    </xf>
    <xf numFmtId="0" fontId="0" fillId="5" borderId="40" xfId="0" applyFill="1" applyBorder="1" applyAlignment="1">
      <alignment horizontal="center" vertical="center" wrapText="1"/>
    </xf>
    <xf numFmtId="0" fontId="0" fillId="5" borderId="22" xfId="0" applyFill="1" applyBorder="1" applyAlignment="1">
      <alignment horizontal="center" vertical="center" wrapText="1"/>
    </xf>
    <xf numFmtId="0" fontId="0" fillId="5" borderId="42" xfId="0" applyFill="1" applyBorder="1" applyAlignment="1">
      <alignment horizontal="center" vertical="center" wrapText="1"/>
    </xf>
    <xf numFmtId="0" fontId="0" fillId="0" borderId="0" xfId="0"/>
    <xf numFmtId="0" fontId="0" fillId="0" borderId="0" xfId="0" applyFont="1"/>
    <xf numFmtId="0" fontId="1" fillId="0" borderId="0" xfId="0" applyFont="1" applyAlignment="1">
      <alignment horizontal="center"/>
    </xf>
    <xf numFmtId="0" fontId="0" fillId="0" borderId="2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0" xfId="0" applyBorder="1" applyAlignment="1">
      <alignment horizontal="right"/>
    </xf>
    <xf numFmtId="0" fontId="0" fillId="0" borderId="5" xfId="0" applyBorder="1" applyAlignment="1">
      <alignment horizontal="right"/>
    </xf>
    <xf numFmtId="0" fontId="0" fillId="0" borderId="6" xfId="0" applyBorder="1" applyAlignment="1">
      <alignment horizontal="right"/>
    </xf>
    <xf numFmtId="0" fontId="0" fillId="0" borderId="7" xfId="0" applyBorder="1" applyAlignment="1">
      <alignment horizontal="right"/>
    </xf>
    <xf numFmtId="0" fontId="0" fillId="0" borderId="8" xfId="0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48"/>
  <sheetViews>
    <sheetView topLeftCell="A19" workbookViewId="0">
      <selection activeCell="B29" sqref="B29:C29"/>
    </sheetView>
  </sheetViews>
  <sheetFormatPr defaultRowHeight="15" x14ac:dyDescent="0.25"/>
  <cols>
    <col min="1" max="1" width="4.28515625" customWidth="1"/>
    <col min="8" max="8" width="13.5703125" bestFit="1" customWidth="1"/>
    <col min="9" max="9" width="9.5703125" bestFit="1" customWidth="1"/>
    <col min="15" max="15" width="13.5703125" bestFit="1" customWidth="1"/>
    <col min="23" max="23" width="13.5703125" bestFit="1" customWidth="1"/>
  </cols>
  <sheetData>
    <row r="3" spans="1:13" x14ac:dyDescent="0.25">
      <c r="A3" s="39" t="s">
        <v>0</v>
      </c>
      <c r="B3" s="38"/>
      <c r="C3" s="38"/>
      <c r="D3" s="39" t="s">
        <v>1</v>
      </c>
      <c r="E3" s="38"/>
      <c r="F3" s="38"/>
      <c r="G3" s="38"/>
      <c r="H3" s="38"/>
      <c r="I3" s="38"/>
      <c r="J3" s="38"/>
      <c r="K3" s="39" t="s">
        <v>37</v>
      </c>
      <c r="L3" s="38"/>
      <c r="M3" s="38"/>
    </row>
    <row r="4" spans="1:13" x14ac:dyDescent="0.25">
      <c r="A4" s="39" t="s">
        <v>2</v>
      </c>
      <c r="B4" s="38"/>
      <c r="C4" s="38"/>
      <c r="D4" s="38"/>
      <c r="E4" s="38"/>
      <c r="F4" s="38"/>
      <c r="G4" s="38"/>
      <c r="H4" s="38"/>
      <c r="I4" s="39" t="s">
        <v>27</v>
      </c>
      <c r="J4" s="38"/>
      <c r="K4" s="39" t="s">
        <v>38</v>
      </c>
      <c r="L4" s="38"/>
      <c r="M4" s="38"/>
    </row>
    <row r="5" spans="1:13" x14ac:dyDescent="0.25">
      <c r="A5" s="39" t="s">
        <v>39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</row>
    <row r="6" spans="1:13" x14ac:dyDescent="0.25">
      <c r="A6" s="39" t="s">
        <v>40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</row>
    <row r="7" spans="1:13" x14ac:dyDescent="0.25">
      <c r="A7" s="39" t="s">
        <v>41</v>
      </c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</row>
    <row r="8" spans="1:13" x14ac:dyDescent="0.25">
      <c r="A8" s="39" t="s">
        <v>3</v>
      </c>
      <c r="B8" s="38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</row>
    <row r="9" spans="1:13" x14ac:dyDescent="0.25">
      <c r="A9" s="31"/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</row>
    <row r="10" spans="1:13" x14ac:dyDescent="0.25">
      <c r="A10" s="31"/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</row>
    <row r="11" spans="1:13" x14ac:dyDescent="0.25">
      <c r="A11" s="31"/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</row>
    <row r="12" spans="1:13" x14ac:dyDescent="0.25">
      <c r="A12" s="38"/>
      <c r="B12" s="38" t="s">
        <v>4</v>
      </c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</row>
    <row r="13" spans="1:13" x14ac:dyDescent="0.25">
      <c r="A13" s="38"/>
      <c r="B13" s="40">
        <v>1</v>
      </c>
      <c r="C13" s="40">
        <v>2</v>
      </c>
      <c r="D13" s="40">
        <v>3</v>
      </c>
      <c r="E13" s="40">
        <v>4</v>
      </c>
      <c r="F13" s="40">
        <v>5</v>
      </c>
      <c r="G13" s="40">
        <v>6</v>
      </c>
      <c r="H13" s="40">
        <v>7</v>
      </c>
      <c r="I13" s="40">
        <v>8</v>
      </c>
      <c r="J13" s="40">
        <v>9</v>
      </c>
      <c r="K13" s="40">
        <v>10</v>
      </c>
      <c r="L13" s="40">
        <v>11</v>
      </c>
      <c r="M13" s="40">
        <v>12</v>
      </c>
    </row>
    <row r="14" spans="1:13" x14ac:dyDescent="0.25">
      <c r="A14" s="40" t="s">
        <v>5</v>
      </c>
      <c r="B14" s="41">
        <v>517</v>
      </c>
      <c r="C14" s="42">
        <v>501</v>
      </c>
      <c r="D14" s="42">
        <v>546</v>
      </c>
      <c r="E14" s="42">
        <v>552</v>
      </c>
      <c r="F14" s="42">
        <v>643</v>
      </c>
      <c r="G14" s="42">
        <v>793</v>
      </c>
      <c r="H14" s="42">
        <v>598</v>
      </c>
      <c r="I14" s="42">
        <v>554</v>
      </c>
      <c r="J14" s="42">
        <v>486</v>
      </c>
      <c r="K14" s="42"/>
      <c r="L14" s="42"/>
      <c r="M14" s="43"/>
    </row>
    <row r="15" spans="1:13" x14ac:dyDescent="0.25">
      <c r="A15" s="40" t="s">
        <v>6</v>
      </c>
      <c r="B15" s="44">
        <v>573</v>
      </c>
      <c r="C15" s="45">
        <v>572</v>
      </c>
      <c r="D15" s="45">
        <v>613</v>
      </c>
      <c r="E15" s="45">
        <v>507</v>
      </c>
      <c r="F15" s="45">
        <v>510</v>
      </c>
      <c r="G15" s="45">
        <v>541</v>
      </c>
      <c r="H15" s="45">
        <v>503</v>
      </c>
      <c r="I15" s="45">
        <v>566</v>
      </c>
      <c r="J15" s="45">
        <v>570</v>
      </c>
      <c r="K15" s="45"/>
      <c r="L15" s="45"/>
      <c r="M15" s="46"/>
    </row>
    <row r="16" spans="1:13" x14ac:dyDescent="0.25">
      <c r="A16" s="40" t="s">
        <v>7</v>
      </c>
      <c r="B16" s="44">
        <v>496</v>
      </c>
      <c r="C16" s="45">
        <v>544</v>
      </c>
      <c r="D16" s="45">
        <v>723</v>
      </c>
      <c r="E16" s="45">
        <v>739</v>
      </c>
      <c r="F16" s="45">
        <v>752</v>
      </c>
      <c r="G16" s="45">
        <v>686</v>
      </c>
      <c r="H16" s="45">
        <v>766</v>
      </c>
      <c r="I16" s="45">
        <v>737</v>
      </c>
      <c r="J16" s="45">
        <v>715</v>
      </c>
      <c r="K16" s="45"/>
      <c r="L16" s="45"/>
      <c r="M16" s="46"/>
    </row>
    <row r="17" spans="1:13" x14ac:dyDescent="0.25">
      <c r="A17" s="40" t="s">
        <v>8</v>
      </c>
      <c r="B17" s="44">
        <v>430</v>
      </c>
      <c r="C17" s="45">
        <v>454</v>
      </c>
      <c r="D17" s="45">
        <v>532</v>
      </c>
      <c r="E17" s="45">
        <v>404</v>
      </c>
      <c r="F17" s="45">
        <v>830</v>
      </c>
      <c r="G17" s="45">
        <v>446</v>
      </c>
      <c r="H17" s="45">
        <v>813</v>
      </c>
      <c r="I17" s="45">
        <v>499</v>
      </c>
      <c r="J17" s="45">
        <v>462</v>
      </c>
      <c r="K17" s="45"/>
      <c r="L17" s="45"/>
      <c r="M17" s="46"/>
    </row>
    <row r="18" spans="1:13" x14ac:dyDescent="0.25">
      <c r="A18" s="40" t="s">
        <v>9</v>
      </c>
      <c r="B18" s="44">
        <v>379</v>
      </c>
      <c r="C18" s="45">
        <v>652</v>
      </c>
      <c r="D18" s="45">
        <v>394</v>
      </c>
      <c r="E18" s="45">
        <v>353</v>
      </c>
      <c r="F18" s="45">
        <v>370</v>
      </c>
      <c r="G18" s="45">
        <v>357</v>
      </c>
      <c r="H18" s="45">
        <v>447</v>
      </c>
      <c r="I18" s="45">
        <v>681</v>
      </c>
      <c r="J18" s="45">
        <v>468</v>
      </c>
      <c r="K18" s="45"/>
      <c r="L18" s="45"/>
      <c r="M18" s="46"/>
    </row>
    <row r="19" spans="1:13" x14ac:dyDescent="0.25">
      <c r="A19" s="40" t="s">
        <v>10</v>
      </c>
      <c r="B19" s="44">
        <v>554</v>
      </c>
      <c r="C19" s="45">
        <v>585</v>
      </c>
      <c r="D19" s="45">
        <v>703</v>
      </c>
      <c r="E19" s="45">
        <v>654</v>
      </c>
      <c r="F19" s="45">
        <v>671</v>
      </c>
      <c r="G19" s="45">
        <v>740</v>
      </c>
      <c r="H19" s="45">
        <v>733</v>
      </c>
      <c r="I19" s="45">
        <v>680</v>
      </c>
      <c r="J19" s="45">
        <v>666</v>
      </c>
      <c r="K19" s="45"/>
      <c r="L19" s="45"/>
      <c r="M19" s="46"/>
    </row>
    <row r="20" spans="1:13" x14ac:dyDescent="0.25">
      <c r="A20" s="40" t="s">
        <v>11</v>
      </c>
      <c r="B20" s="44"/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6"/>
    </row>
    <row r="21" spans="1:13" x14ac:dyDescent="0.25">
      <c r="A21" s="40" t="s">
        <v>12</v>
      </c>
      <c r="B21" s="47"/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49"/>
    </row>
    <row r="22" spans="1:13" ht="15.75" thickBot="1" x14ac:dyDescent="0.3"/>
    <row r="23" spans="1:13" ht="15.75" thickBot="1" x14ac:dyDescent="0.3">
      <c r="B23" s="142" t="s">
        <v>30</v>
      </c>
      <c r="C23" s="143"/>
      <c r="D23" s="143"/>
      <c r="E23" s="143"/>
      <c r="F23" s="143"/>
      <c r="G23" s="143"/>
      <c r="H23" s="143"/>
      <c r="I23" s="143"/>
      <c r="J23" s="144"/>
    </row>
    <row r="24" spans="1:13" x14ac:dyDescent="0.25">
      <c r="B24" s="57" t="s">
        <v>23</v>
      </c>
      <c r="C24" s="58" t="s">
        <v>13</v>
      </c>
      <c r="D24" s="59" t="s">
        <v>14</v>
      </c>
      <c r="E24" s="60" t="s">
        <v>15</v>
      </c>
      <c r="F24" s="60" t="s">
        <v>16</v>
      </c>
      <c r="G24" s="58" t="s">
        <v>18</v>
      </c>
      <c r="H24" s="58" t="s">
        <v>20</v>
      </c>
      <c r="I24" s="60" t="s">
        <v>21</v>
      </c>
      <c r="J24" s="61" t="s">
        <v>22</v>
      </c>
    </row>
    <row r="25" spans="1:13" ht="15" customHeight="1" x14ac:dyDescent="0.25">
      <c r="B25" s="136" t="s">
        <v>36</v>
      </c>
      <c r="C25" s="34">
        <v>5.0000000000000002E-5</v>
      </c>
      <c r="D25" s="35">
        <f>B14</f>
        <v>517</v>
      </c>
      <c r="E25" s="36">
        <f t="shared" ref="E25:F25" si="0">C14</f>
        <v>501</v>
      </c>
      <c r="F25" s="36">
        <f t="shared" si="0"/>
        <v>546</v>
      </c>
      <c r="G25" s="51">
        <f>AVERAGE(D25:F25)</f>
        <v>521.33333333333337</v>
      </c>
      <c r="H25" s="37">
        <f t="shared" ref="H25:H30" si="1">G25/$G$29</f>
        <v>1.0975438596491229</v>
      </c>
      <c r="I25" s="4">
        <f>STDEV(D25:F25)</f>
        <v>22.81081614790083</v>
      </c>
      <c r="J25" s="62">
        <f>I25/G25*100</f>
        <v>4.3754762432034831</v>
      </c>
      <c r="L25" s="9" t="s">
        <v>29</v>
      </c>
      <c r="M25" t="s">
        <v>31</v>
      </c>
    </row>
    <row r="26" spans="1:13" x14ac:dyDescent="0.25">
      <c r="B26" s="137"/>
      <c r="C26" s="21">
        <f>C25/2</f>
        <v>2.5000000000000001E-5</v>
      </c>
      <c r="D26" s="22">
        <f t="shared" ref="D26:F26" si="2">B15</f>
        <v>573</v>
      </c>
      <c r="E26" s="50">
        <f t="shared" si="2"/>
        <v>572</v>
      </c>
      <c r="F26" s="23">
        <f t="shared" si="2"/>
        <v>613</v>
      </c>
      <c r="G26" s="52">
        <f t="shared" ref="G26:G29" si="3">AVERAGE(D26:F26)</f>
        <v>586</v>
      </c>
      <c r="H26" s="25">
        <f t="shared" si="1"/>
        <v>1.2336842105263157</v>
      </c>
      <c r="I26" s="6">
        <f t="shared" ref="I26:I30" si="4">STDEV(D26:F26)</f>
        <v>23.388031127053001</v>
      </c>
      <c r="J26" s="63">
        <f t="shared" ref="J26:J30" si="5">I26/G26*100</f>
        <v>3.99113159164727</v>
      </c>
      <c r="L26" s="9" t="s">
        <v>32</v>
      </c>
      <c r="M26" s="31" t="s">
        <v>34</v>
      </c>
    </row>
    <row r="27" spans="1:13" x14ac:dyDescent="0.25">
      <c r="B27" s="137"/>
      <c r="C27" s="21">
        <f>C26/2.5</f>
        <v>1.0000000000000001E-5</v>
      </c>
      <c r="D27" s="22">
        <f t="shared" ref="D27:F27" si="6">B16</f>
        <v>496</v>
      </c>
      <c r="E27" s="23">
        <f t="shared" si="6"/>
        <v>544</v>
      </c>
      <c r="F27" s="23">
        <f t="shared" si="6"/>
        <v>723</v>
      </c>
      <c r="G27" s="52">
        <f t="shared" si="3"/>
        <v>587.66666666666663</v>
      </c>
      <c r="H27" s="25">
        <f t="shared" si="1"/>
        <v>1.2371929824561403</v>
      </c>
      <c r="I27" s="6">
        <f t="shared" si="4"/>
        <v>119.63416457406018</v>
      </c>
      <c r="J27" s="63">
        <f t="shared" si="5"/>
        <v>20.357486881575753</v>
      </c>
      <c r="L27" s="9" t="s">
        <v>33</v>
      </c>
      <c r="M27" s="31" t="s">
        <v>35</v>
      </c>
    </row>
    <row r="28" spans="1:13" x14ac:dyDescent="0.25">
      <c r="B28" s="138"/>
      <c r="C28" s="15">
        <f>C27/2</f>
        <v>5.0000000000000004E-6</v>
      </c>
      <c r="D28" s="28">
        <f t="shared" ref="D28:F28" si="7">B17</f>
        <v>430</v>
      </c>
      <c r="E28" s="30">
        <f t="shared" si="7"/>
        <v>454</v>
      </c>
      <c r="F28" s="30">
        <f t="shared" si="7"/>
        <v>532</v>
      </c>
      <c r="G28" s="17">
        <f t="shared" si="3"/>
        <v>472</v>
      </c>
      <c r="H28" s="12">
        <f t="shared" si="1"/>
        <v>0.99368421052631584</v>
      </c>
      <c r="I28" s="8">
        <f t="shared" si="4"/>
        <v>53.329166503893532</v>
      </c>
      <c r="J28" s="64">
        <f t="shared" si="5"/>
        <v>11.298552225401172</v>
      </c>
    </row>
    <row r="29" spans="1:13" x14ac:dyDescent="0.25">
      <c r="B29" s="139" t="s">
        <v>50</v>
      </c>
      <c r="C29" s="140"/>
      <c r="D29" s="27">
        <f t="shared" ref="D29:F29" si="8">B18</f>
        <v>379</v>
      </c>
      <c r="E29" s="29">
        <f t="shared" si="8"/>
        <v>652</v>
      </c>
      <c r="F29" s="29">
        <f t="shared" si="8"/>
        <v>394</v>
      </c>
      <c r="G29" s="16">
        <f t="shared" si="3"/>
        <v>475</v>
      </c>
      <c r="H29" s="11">
        <f t="shared" si="1"/>
        <v>1</v>
      </c>
      <c r="I29" s="6">
        <f t="shared" si="4"/>
        <v>153.46986674914396</v>
      </c>
      <c r="J29" s="63">
        <f t="shared" si="5"/>
        <v>32.309445631398731</v>
      </c>
    </row>
    <row r="30" spans="1:13" ht="15.75" thickBot="1" x14ac:dyDescent="0.3">
      <c r="B30" s="134" t="s">
        <v>17</v>
      </c>
      <c r="C30" s="135"/>
      <c r="D30" s="65">
        <f t="shared" ref="D30:F30" si="9">B19</f>
        <v>554</v>
      </c>
      <c r="E30" s="66">
        <f t="shared" si="9"/>
        <v>585</v>
      </c>
      <c r="F30" s="66">
        <f t="shared" si="9"/>
        <v>703</v>
      </c>
      <c r="G30" s="67">
        <f>AVERAGE(D30:F30)</f>
        <v>614</v>
      </c>
      <c r="H30" s="68">
        <f t="shared" si="1"/>
        <v>1.2926315789473684</v>
      </c>
      <c r="I30" s="69">
        <f t="shared" si="4"/>
        <v>78.61933604400383</v>
      </c>
      <c r="J30" s="70">
        <f t="shared" si="5"/>
        <v>12.80445212443059</v>
      </c>
    </row>
    <row r="31" spans="1:13" s="38" customFormat="1" ht="15.75" thickBot="1" x14ac:dyDescent="0.3">
      <c r="B31" s="29"/>
      <c r="C31" s="29"/>
      <c r="D31" s="27"/>
      <c r="E31" s="29"/>
      <c r="F31" s="29"/>
      <c r="G31" s="5"/>
      <c r="H31" s="53"/>
      <c r="I31" s="6"/>
      <c r="J31" s="5"/>
    </row>
    <row r="32" spans="1:13" x14ac:dyDescent="0.25">
      <c r="B32" s="145" t="s">
        <v>42</v>
      </c>
      <c r="C32" s="146"/>
      <c r="D32" s="146"/>
      <c r="E32" s="146"/>
      <c r="F32" s="146"/>
      <c r="G32" s="146"/>
      <c r="H32" s="146"/>
      <c r="I32" s="146"/>
      <c r="J32" s="147"/>
    </row>
    <row r="33" spans="2:10" x14ac:dyDescent="0.25">
      <c r="B33" s="72" t="s">
        <v>23</v>
      </c>
      <c r="C33" s="10" t="s">
        <v>13</v>
      </c>
      <c r="D33" s="2" t="s">
        <v>14</v>
      </c>
      <c r="E33" s="3" t="s">
        <v>15</v>
      </c>
      <c r="F33" s="3" t="s">
        <v>16</v>
      </c>
      <c r="G33" s="10" t="s">
        <v>18</v>
      </c>
      <c r="H33" s="2" t="s">
        <v>20</v>
      </c>
      <c r="I33" s="2" t="s">
        <v>21</v>
      </c>
      <c r="J33" s="73" t="s">
        <v>22</v>
      </c>
    </row>
    <row r="34" spans="2:10" ht="15" customHeight="1" x14ac:dyDescent="0.25">
      <c r="B34" s="136" t="s">
        <v>36</v>
      </c>
      <c r="C34" s="34">
        <v>5.0000000000000002E-5</v>
      </c>
      <c r="D34" s="27">
        <f t="shared" ref="D34:F39" si="10">E14</f>
        <v>552</v>
      </c>
      <c r="E34" s="29">
        <f t="shared" si="10"/>
        <v>643</v>
      </c>
      <c r="F34" s="29">
        <f t="shared" si="10"/>
        <v>793</v>
      </c>
      <c r="G34" s="51">
        <f>AVERAGE(D34:F34)</f>
        <v>662.66666666666663</v>
      </c>
      <c r="H34" s="55">
        <f t="shared" ref="H34:H39" si="11">G34/$G$38</f>
        <v>1.8407407407407406</v>
      </c>
      <c r="I34" s="56">
        <f>STDEV(D34:F34)</f>
        <v>121.69771293386484</v>
      </c>
      <c r="J34" s="62">
        <f>I34/G34*100</f>
        <v>18.364846016176788</v>
      </c>
    </row>
    <row r="35" spans="2:10" x14ac:dyDescent="0.25">
      <c r="B35" s="137"/>
      <c r="C35" s="21">
        <f>C34/2</f>
        <v>2.5000000000000001E-5</v>
      </c>
      <c r="D35" s="27">
        <f t="shared" si="10"/>
        <v>507</v>
      </c>
      <c r="E35" s="29">
        <f t="shared" si="10"/>
        <v>510</v>
      </c>
      <c r="F35" s="29">
        <f t="shared" si="10"/>
        <v>541</v>
      </c>
      <c r="G35" s="52">
        <f t="shared" ref="G35:G38" si="12">AVERAGE(D35:F35)</f>
        <v>519.33333333333337</v>
      </c>
      <c r="H35" s="53">
        <f t="shared" si="11"/>
        <v>1.4425925925925926</v>
      </c>
      <c r="I35" s="18">
        <f t="shared" ref="I35:I39" si="13">STDEV(D35:F35)</f>
        <v>18.823743871327334</v>
      </c>
      <c r="J35" s="63">
        <f t="shared" ref="J35:J39" si="14">I35/G35*100</f>
        <v>3.6245976645688058</v>
      </c>
    </row>
    <row r="36" spans="2:10" x14ac:dyDescent="0.25">
      <c r="B36" s="137"/>
      <c r="C36" s="21">
        <f>C35/2.5</f>
        <v>1.0000000000000001E-5</v>
      </c>
      <c r="D36" s="27">
        <f t="shared" si="10"/>
        <v>739</v>
      </c>
      <c r="E36" s="29">
        <f t="shared" si="10"/>
        <v>752</v>
      </c>
      <c r="F36" s="29">
        <f t="shared" si="10"/>
        <v>686</v>
      </c>
      <c r="G36" s="52">
        <f t="shared" si="12"/>
        <v>725.66666666666663</v>
      </c>
      <c r="H36" s="53">
        <f t="shared" si="11"/>
        <v>2.0157407407407408</v>
      </c>
      <c r="I36" s="18">
        <f t="shared" si="13"/>
        <v>34.961884007206095</v>
      </c>
      <c r="J36" s="63">
        <f t="shared" si="14"/>
        <v>4.8178985770150797</v>
      </c>
    </row>
    <row r="37" spans="2:10" x14ac:dyDescent="0.25">
      <c r="B37" s="138"/>
      <c r="C37" s="15">
        <f>C36/2</f>
        <v>5.0000000000000004E-6</v>
      </c>
      <c r="D37" s="28">
        <f t="shared" si="10"/>
        <v>404</v>
      </c>
      <c r="E37" s="30">
        <f t="shared" si="10"/>
        <v>830</v>
      </c>
      <c r="F37" s="30">
        <f t="shared" si="10"/>
        <v>446</v>
      </c>
      <c r="G37" s="17">
        <f t="shared" si="12"/>
        <v>560</v>
      </c>
      <c r="H37" s="54">
        <f t="shared" si="11"/>
        <v>1.5555555555555556</v>
      </c>
      <c r="I37" s="19">
        <f t="shared" si="13"/>
        <v>234.76797055816621</v>
      </c>
      <c r="J37" s="64">
        <f t="shared" si="14"/>
        <v>41.922851885386827</v>
      </c>
    </row>
    <row r="38" spans="2:10" x14ac:dyDescent="0.25">
      <c r="B38" s="139" t="s">
        <v>50</v>
      </c>
      <c r="C38" s="140"/>
      <c r="D38" s="27">
        <f t="shared" si="10"/>
        <v>353</v>
      </c>
      <c r="E38" s="29">
        <f t="shared" si="10"/>
        <v>370</v>
      </c>
      <c r="F38" s="29">
        <f t="shared" si="10"/>
        <v>357</v>
      </c>
      <c r="G38" s="16">
        <f t="shared" si="12"/>
        <v>360</v>
      </c>
      <c r="H38" s="53">
        <f t="shared" si="11"/>
        <v>1</v>
      </c>
      <c r="I38" s="18">
        <f t="shared" si="13"/>
        <v>8.8881944173155887</v>
      </c>
      <c r="J38" s="63">
        <f t="shared" si="14"/>
        <v>2.4689428936987747</v>
      </c>
    </row>
    <row r="39" spans="2:10" ht="15.75" thickBot="1" x14ac:dyDescent="0.3">
      <c r="B39" s="134" t="s">
        <v>17</v>
      </c>
      <c r="C39" s="141"/>
      <c r="D39" s="66">
        <f t="shared" si="10"/>
        <v>654</v>
      </c>
      <c r="E39" s="66">
        <f t="shared" si="10"/>
        <v>671</v>
      </c>
      <c r="F39" s="66">
        <f t="shared" si="10"/>
        <v>740</v>
      </c>
      <c r="G39" s="74">
        <f>AVERAGE(D39:F39)</f>
        <v>688.33333333333337</v>
      </c>
      <c r="H39" s="71">
        <f t="shared" si="11"/>
        <v>1.9120370370370372</v>
      </c>
      <c r="I39" s="74">
        <f t="shared" si="13"/>
        <v>45.544849690533987</v>
      </c>
      <c r="J39" s="70">
        <f t="shared" si="14"/>
        <v>6.61668518506547</v>
      </c>
    </row>
    <row r="40" spans="2:10" s="38" customFormat="1" ht="15.75" thickBot="1" x14ac:dyDescent="0.3"/>
    <row r="41" spans="2:10" x14ac:dyDescent="0.25">
      <c r="B41" s="148" t="s">
        <v>35</v>
      </c>
      <c r="C41" s="148"/>
      <c r="D41" s="148"/>
      <c r="E41" s="148"/>
      <c r="F41" s="148"/>
      <c r="G41" s="148"/>
      <c r="H41" s="148"/>
      <c r="I41" s="148"/>
      <c r="J41" s="148"/>
    </row>
    <row r="42" spans="2:10" x14ac:dyDescent="0.25">
      <c r="B42" s="72" t="s">
        <v>23</v>
      </c>
      <c r="C42" s="10" t="s">
        <v>13</v>
      </c>
      <c r="D42" s="2" t="s">
        <v>14</v>
      </c>
      <c r="E42" s="3" t="s">
        <v>15</v>
      </c>
      <c r="F42" s="3" t="s">
        <v>16</v>
      </c>
      <c r="G42" s="10" t="s">
        <v>18</v>
      </c>
      <c r="H42" s="2" t="s">
        <v>20</v>
      </c>
      <c r="I42" s="2" t="s">
        <v>21</v>
      </c>
      <c r="J42" s="73" t="s">
        <v>22</v>
      </c>
    </row>
    <row r="43" spans="2:10" ht="15" customHeight="1" x14ac:dyDescent="0.25">
      <c r="B43" s="136" t="s">
        <v>36</v>
      </c>
      <c r="C43" s="34">
        <v>5.0000000000000002E-5</v>
      </c>
      <c r="D43" s="27">
        <f t="shared" ref="D43:F48" si="15">H14</f>
        <v>598</v>
      </c>
      <c r="E43" s="29">
        <f t="shared" si="15"/>
        <v>554</v>
      </c>
      <c r="F43" s="29">
        <f t="shared" si="15"/>
        <v>486</v>
      </c>
      <c r="G43" s="51">
        <f>AVERAGE(D43:F43)</f>
        <v>546</v>
      </c>
      <c r="H43" s="55">
        <f>G43/$G$47</f>
        <v>1.0263157894736843</v>
      </c>
      <c r="I43" s="56">
        <f>STDEV(D43:F43)</f>
        <v>56.42694391866354</v>
      </c>
      <c r="J43" s="62">
        <f>I43/G43*100</f>
        <v>10.33460511330834</v>
      </c>
    </row>
    <row r="44" spans="2:10" x14ac:dyDescent="0.25">
      <c r="B44" s="137"/>
      <c r="C44" s="21">
        <f>C43/2</f>
        <v>2.5000000000000001E-5</v>
      </c>
      <c r="D44" s="27">
        <f t="shared" si="15"/>
        <v>503</v>
      </c>
      <c r="E44" s="29">
        <f t="shared" si="15"/>
        <v>566</v>
      </c>
      <c r="F44" s="29">
        <f t="shared" si="15"/>
        <v>570</v>
      </c>
      <c r="G44" s="52">
        <f t="shared" ref="G44:G47" si="16">AVERAGE(D44:F44)</f>
        <v>546.33333333333337</v>
      </c>
      <c r="H44" s="53">
        <f t="shared" ref="H44:H48" si="17">G44/$G$47</f>
        <v>1.0269423558897244</v>
      </c>
      <c r="I44" s="18">
        <f t="shared" ref="I44:I48" si="18">STDEV(D44:F44)</f>
        <v>37.58102358017053</v>
      </c>
      <c r="J44" s="63">
        <f t="shared" ref="J44:J48" si="19">I44/G44*100</f>
        <v>6.8787718572612313</v>
      </c>
    </row>
    <row r="45" spans="2:10" x14ac:dyDescent="0.25">
      <c r="B45" s="137"/>
      <c r="C45" s="21">
        <f>C44/2.5</f>
        <v>1.0000000000000001E-5</v>
      </c>
      <c r="D45" s="27">
        <f t="shared" si="15"/>
        <v>766</v>
      </c>
      <c r="E45" s="29">
        <f t="shared" si="15"/>
        <v>737</v>
      </c>
      <c r="F45" s="29">
        <f t="shared" si="15"/>
        <v>715</v>
      </c>
      <c r="G45" s="52">
        <f t="shared" si="16"/>
        <v>739.33333333333337</v>
      </c>
      <c r="H45" s="53">
        <f t="shared" si="17"/>
        <v>1.3897243107769424</v>
      </c>
      <c r="I45" s="18">
        <f t="shared" si="18"/>
        <v>25.579940057266224</v>
      </c>
      <c r="J45" s="63">
        <f t="shared" si="19"/>
        <v>3.4598656524706346</v>
      </c>
    </row>
    <row r="46" spans="2:10" x14ac:dyDescent="0.25">
      <c r="B46" s="109"/>
      <c r="C46" s="15">
        <f>C45/2</f>
        <v>5.0000000000000004E-6</v>
      </c>
      <c r="D46" s="28">
        <f t="shared" si="15"/>
        <v>813</v>
      </c>
      <c r="E46" s="30">
        <f t="shared" si="15"/>
        <v>499</v>
      </c>
      <c r="F46" s="30">
        <f t="shared" si="15"/>
        <v>462</v>
      </c>
      <c r="G46" s="17">
        <f t="shared" si="16"/>
        <v>591.33333333333337</v>
      </c>
      <c r="H46" s="54">
        <f t="shared" si="17"/>
        <v>1.1115288220551378</v>
      </c>
      <c r="I46" s="19">
        <f t="shared" si="18"/>
        <v>192.85832451137122</v>
      </c>
      <c r="J46" s="64">
        <f t="shared" si="19"/>
        <v>32.61414732435815</v>
      </c>
    </row>
    <row r="47" spans="2:10" x14ac:dyDescent="0.25">
      <c r="B47" s="139" t="s">
        <v>50</v>
      </c>
      <c r="C47" s="140"/>
      <c r="D47" s="27">
        <f t="shared" si="15"/>
        <v>447</v>
      </c>
      <c r="E47" s="29">
        <f t="shared" si="15"/>
        <v>681</v>
      </c>
      <c r="F47" s="29">
        <f t="shared" si="15"/>
        <v>468</v>
      </c>
      <c r="G47" s="16">
        <f t="shared" si="16"/>
        <v>532</v>
      </c>
      <c r="H47" s="53">
        <f t="shared" si="17"/>
        <v>1</v>
      </c>
      <c r="I47" s="18">
        <f t="shared" si="18"/>
        <v>129.46428078817723</v>
      </c>
      <c r="J47" s="63">
        <f t="shared" si="19"/>
        <v>24.335391125597226</v>
      </c>
    </row>
    <row r="48" spans="2:10" ht="15.75" thickBot="1" x14ac:dyDescent="0.3">
      <c r="B48" s="134" t="s">
        <v>17</v>
      </c>
      <c r="C48" s="135"/>
      <c r="D48" s="65">
        <f t="shared" si="15"/>
        <v>733</v>
      </c>
      <c r="E48" s="66">
        <f t="shared" si="15"/>
        <v>680</v>
      </c>
      <c r="F48" s="66">
        <f t="shared" si="15"/>
        <v>666</v>
      </c>
      <c r="G48" s="67">
        <f>AVERAGE(D48:F48)</f>
        <v>693</v>
      </c>
      <c r="H48" s="71">
        <f t="shared" si="17"/>
        <v>1.3026315789473684</v>
      </c>
      <c r="I48" s="74">
        <f t="shared" si="18"/>
        <v>35.341194094144583</v>
      </c>
      <c r="J48" s="70">
        <f t="shared" si="19"/>
        <v>5.0997394075244706</v>
      </c>
    </row>
  </sheetData>
  <mergeCells count="12">
    <mergeCell ref="B23:J23"/>
    <mergeCell ref="B32:J32"/>
    <mergeCell ref="B43:B45"/>
    <mergeCell ref="B41:J41"/>
    <mergeCell ref="B47:C47"/>
    <mergeCell ref="B25:B28"/>
    <mergeCell ref="B48:C48"/>
    <mergeCell ref="B34:B37"/>
    <mergeCell ref="B38:C38"/>
    <mergeCell ref="B39:C39"/>
    <mergeCell ref="B29:C29"/>
    <mergeCell ref="B30:C30"/>
  </mergeCells>
  <pageMargins left="0.7" right="0.7" top="0.75" bottom="0.75" header="0.3" footer="0.3"/>
  <pageSetup orientation="portrait" r:id="rId1"/>
  <ignoredErrors>
    <ignoredError sqref="C27 C36 C45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48"/>
  <sheetViews>
    <sheetView topLeftCell="A19" workbookViewId="0">
      <selection activeCell="C49" sqref="C49"/>
    </sheetView>
  </sheetViews>
  <sheetFormatPr defaultRowHeight="15" x14ac:dyDescent="0.25"/>
  <cols>
    <col min="1" max="1" width="4.28515625" style="38" customWidth="1"/>
    <col min="2" max="7" width="9.140625" style="38"/>
    <col min="8" max="8" width="13.5703125" style="38" bestFit="1" customWidth="1"/>
    <col min="9" max="9" width="9.5703125" style="38" bestFit="1" customWidth="1"/>
    <col min="10" max="14" width="9.140625" style="38"/>
    <col min="15" max="15" width="13.5703125" style="38" bestFit="1" customWidth="1"/>
    <col min="16" max="22" width="9.140625" style="38"/>
    <col min="23" max="23" width="13.5703125" style="38" bestFit="1" customWidth="1"/>
    <col min="24" max="16384" width="9.140625" style="38"/>
  </cols>
  <sheetData>
    <row r="3" spans="1:13" x14ac:dyDescent="0.25">
      <c r="A3" s="81" t="s">
        <v>0</v>
      </c>
      <c r="B3" s="80"/>
      <c r="C3" s="80"/>
      <c r="D3" s="81" t="s">
        <v>1</v>
      </c>
      <c r="E3" s="80"/>
      <c r="F3" s="80"/>
      <c r="G3" s="80"/>
      <c r="H3" s="80"/>
      <c r="I3" s="80"/>
      <c r="J3" s="80"/>
      <c r="K3" s="81" t="s">
        <v>43</v>
      </c>
      <c r="L3" s="80"/>
      <c r="M3" s="80"/>
    </row>
    <row r="4" spans="1:13" x14ac:dyDescent="0.25">
      <c r="A4" s="81" t="s">
        <v>2</v>
      </c>
      <c r="B4" s="80"/>
      <c r="C4" s="80"/>
      <c r="D4" s="80"/>
      <c r="E4" s="80"/>
      <c r="F4" s="80"/>
      <c r="G4" s="80"/>
      <c r="H4" s="80"/>
      <c r="I4" s="81" t="s">
        <v>27</v>
      </c>
      <c r="J4" s="80"/>
      <c r="K4" s="81" t="s">
        <v>44</v>
      </c>
      <c r="L4" s="80"/>
      <c r="M4" s="80"/>
    </row>
    <row r="5" spans="1:13" x14ac:dyDescent="0.25">
      <c r="A5" s="81" t="s">
        <v>39</v>
      </c>
      <c r="B5" s="80"/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</row>
    <row r="6" spans="1:13" x14ac:dyDescent="0.25">
      <c r="A6" s="81" t="s">
        <v>40</v>
      </c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</row>
    <row r="7" spans="1:13" x14ac:dyDescent="0.25">
      <c r="A7" s="81" t="s">
        <v>45</v>
      </c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</row>
    <row r="8" spans="1:13" x14ac:dyDescent="0.25">
      <c r="A8" s="81" t="s">
        <v>3</v>
      </c>
      <c r="B8" s="80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</row>
    <row r="12" spans="1:13" x14ac:dyDescent="0.25">
      <c r="A12" s="80"/>
      <c r="B12" s="80" t="s">
        <v>4</v>
      </c>
      <c r="C12" s="80"/>
      <c r="D12" s="80"/>
      <c r="E12" s="80"/>
      <c r="F12" s="80"/>
      <c r="G12" s="80"/>
      <c r="H12" s="80"/>
      <c r="I12" s="80"/>
      <c r="J12" s="80"/>
      <c r="K12" s="80"/>
      <c r="L12" s="80"/>
      <c r="M12" s="80"/>
    </row>
    <row r="13" spans="1:13" x14ac:dyDescent="0.25">
      <c r="A13" s="80"/>
      <c r="B13" s="82">
        <v>1</v>
      </c>
      <c r="C13" s="82">
        <v>2</v>
      </c>
      <c r="D13" s="82">
        <v>3</v>
      </c>
      <c r="E13" s="82">
        <v>4</v>
      </c>
      <c r="F13" s="82">
        <v>5</v>
      </c>
      <c r="G13" s="82">
        <v>6</v>
      </c>
      <c r="H13" s="82">
        <v>7</v>
      </c>
      <c r="I13" s="82">
        <v>8</v>
      </c>
      <c r="J13" s="82">
        <v>9</v>
      </c>
      <c r="K13" s="82">
        <v>10</v>
      </c>
      <c r="L13" s="82">
        <v>11</v>
      </c>
      <c r="M13" s="82">
        <v>12</v>
      </c>
    </row>
    <row r="14" spans="1:13" x14ac:dyDescent="0.25">
      <c r="A14" s="82" t="s">
        <v>5</v>
      </c>
      <c r="B14" s="83">
        <v>534</v>
      </c>
      <c r="C14" s="84">
        <v>511</v>
      </c>
      <c r="D14" s="84">
        <v>547</v>
      </c>
      <c r="E14" s="84">
        <v>536</v>
      </c>
      <c r="F14" s="84">
        <v>620</v>
      </c>
      <c r="G14" s="84">
        <v>771</v>
      </c>
      <c r="H14" s="84">
        <v>572</v>
      </c>
      <c r="I14" s="84">
        <v>536</v>
      </c>
      <c r="J14" s="84">
        <v>462</v>
      </c>
      <c r="K14" s="84"/>
      <c r="L14" s="84"/>
      <c r="M14" s="85"/>
    </row>
    <row r="15" spans="1:13" x14ac:dyDescent="0.25">
      <c r="A15" s="82" t="s">
        <v>6</v>
      </c>
      <c r="B15" s="86">
        <v>590</v>
      </c>
      <c r="C15" s="87">
        <v>600</v>
      </c>
      <c r="D15" s="87">
        <v>623</v>
      </c>
      <c r="E15" s="87">
        <v>553</v>
      </c>
      <c r="F15" s="87">
        <v>552</v>
      </c>
      <c r="G15" s="87">
        <v>565</v>
      </c>
      <c r="H15" s="87">
        <v>532</v>
      </c>
      <c r="I15" s="87">
        <v>584</v>
      </c>
      <c r="J15" s="87">
        <v>591</v>
      </c>
      <c r="K15" s="87"/>
      <c r="L15" s="87"/>
      <c r="M15" s="88"/>
    </row>
    <row r="16" spans="1:13" x14ac:dyDescent="0.25">
      <c r="A16" s="82" t="s">
        <v>7</v>
      </c>
      <c r="B16" s="86">
        <v>630</v>
      </c>
      <c r="C16" s="87">
        <v>661</v>
      </c>
      <c r="D16" s="87">
        <v>815</v>
      </c>
      <c r="E16" s="87">
        <v>782</v>
      </c>
      <c r="F16" s="87">
        <v>769</v>
      </c>
      <c r="G16" s="87">
        <v>713</v>
      </c>
      <c r="H16" s="87">
        <v>837</v>
      </c>
      <c r="I16" s="87">
        <v>785</v>
      </c>
      <c r="J16" s="87">
        <v>794</v>
      </c>
      <c r="K16" s="87"/>
      <c r="L16" s="87"/>
      <c r="M16" s="88"/>
    </row>
    <row r="17" spans="1:13" x14ac:dyDescent="0.25">
      <c r="A17" s="82" t="s">
        <v>8</v>
      </c>
      <c r="B17" s="86">
        <v>518</v>
      </c>
      <c r="C17" s="87">
        <v>535</v>
      </c>
      <c r="D17" s="87">
        <v>592</v>
      </c>
      <c r="E17" s="87">
        <v>502</v>
      </c>
      <c r="F17" s="87">
        <v>903</v>
      </c>
      <c r="G17" s="87">
        <v>551</v>
      </c>
      <c r="H17" s="87">
        <v>924</v>
      </c>
      <c r="I17" s="87">
        <v>609</v>
      </c>
      <c r="J17" s="87">
        <v>593</v>
      </c>
      <c r="K17" s="87"/>
      <c r="L17" s="87"/>
      <c r="M17" s="88"/>
    </row>
    <row r="18" spans="1:13" x14ac:dyDescent="0.25">
      <c r="A18" s="82" t="s">
        <v>9</v>
      </c>
      <c r="B18" s="86">
        <v>524</v>
      </c>
      <c r="C18" s="87">
        <v>762</v>
      </c>
      <c r="D18" s="87">
        <v>489</v>
      </c>
      <c r="E18" s="87">
        <v>440</v>
      </c>
      <c r="F18" s="87">
        <v>481</v>
      </c>
      <c r="G18" s="87">
        <v>345</v>
      </c>
      <c r="H18" s="87">
        <v>520</v>
      </c>
      <c r="I18" s="87">
        <v>748</v>
      </c>
      <c r="J18" s="87">
        <v>594</v>
      </c>
      <c r="K18" s="87"/>
      <c r="L18" s="87"/>
      <c r="M18" s="88"/>
    </row>
    <row r="19" spans="1:13" x14ac:dyDescent="0.25">
      <c r="A19" s="82" t="s">
        <v>10</v>
      </c>
      <c r="B19" s="86">
        <v>660</v>
      </c>
      <c r="C19" s="87">
        <v>781</v>
      </c>
      <c r="D19" s="87">
        <v>831</v>
      </c>
      <c r="E19" s="87">
        <v>633</v>
      </c>
      <c r="F19" s="87">
        <v>670</v>
      </c>
      <c r="G19" s="87">
        <v>700</v>
      </c>
      <c r="H19" s="87">
        <v>842</v>
      </c>
      <c r="I19" s="87">
        <v>798</v>
      </c>
      <c r="J19" s="87">
        <v>765</v>
      </c>
      <c r="K19" s="87"/>
      <c r="L19" s="87"/>
      <c r="M19" s="88"/>
    </row>
    <row r="20" spans="1:13" x14ac:dyDescent="0.25">
      <c r="A20" s="82" t="s">
        <v>11</v>
      </c>
      <c r="B20" s="86"/>
      <c r="C20" s="87"/>
      <c r="D20" s="87"/>
      <c r="E20" s="87"/>
      <c r="F20" s="87"/>
      <c r="G20" s="87"/>
      <c r="H20" s="87"/>
      <c r="I20" s="87"/>
      <c r="J20" s="87"/>
      <c r="K20" s="87"/>
      <c r="L20" s="87"/>
      <c r="M20" s="88"/>
    </row>
    <row r="21" spans="1:13" x14ac:dyDescent="0.25">
      <c r="A21" s="82" t="s">
        <v>12</v>
      </c>
      <c r="B21" s="89"/>
      <c r="C21" s="90"/>
      <c r="D21" s="90"/>
      <c r="E21" s="90"/>
      <c r="F21" s="90"/>
      <c r="G21" s="90"/>
      <c r="H21" s="90"/>
      <c r="I21" s="90"/>
      <c r="J21" s="90"/>
      <c r="K21" s="90"/>
      <c r="L21" s="90"/>
      <c r="M21" s="91"/>
    </row>
    <row r="22" spans="1:13" ht="15.75" thickBot="1" x14ac:dyDescent="0.3"/>
    <row r="23" spans="1:13" ht="15.75" thickBot="1" x14ac:dyDescent="0.3">
      <c r="B23" s="75"/>
      <c r="C23" s="143" t="s">
        <v>30</v>
      </c>
      <c r="D23" s="143"/>
      <c r="E23" s="143"/>
      <c r="F23" s="143"/>
      <c r="G23" s="143"/>
      <c r="H23" s="143"/>
      <c r="I23" s="143"/>
      <c r="J23" s="144"/>
    </row>
    <row r="24" spans="1:13" x14ac:dyDescent="0.25">
      <c r="B24" s="57" t="s">
        <v>23</v>
      </c>
      <c r="C24" s="58" t="s">
        <v>13</v>
      </c>
      <c r="D24" s="59" t="s">
        <v>14</v>
      </c>
      <c r="E24" s="60" t="s">
        <v>15</v>
      </c>
      <c r="F24" s="60" t="s">
        <v>16</v>
      </c>
      <c r="G24" s="58" t="s">
        <v>18</v>
      </c>
      <c r="H24" s="58" t="s">
        <v>20</v>
      </c>
      <c r="I24" s="60" t="s">
        <v>21</v>
      </c>
      <c r="J24" s="61" t="s">
        <v>22</v>
      </c>
    </row>
    <row r="25" spans="1:13" x14ac:dyDescent="0.25">
      <c r="B25" s="136" t="s">
        <v>36</v>
      </c>
      <c r="C25" s="34">
        <v>5.0000000000000002E-5</v>
      </c>
      <c r="D25" s="35">
        <f>B14</f>
        <v>534</v>
      </c>
      <c r="E25" s="36">
        <f t="shared" ref="E25:F25" si="0">C14</f>
        <v>511</v>
      </c>
      <c r="F25" s="36">
        <f t="shared" si="0"/>
        <v>547</v>
      </c>
      <c r="G25" s="51">
        <f>AVERAGE(D25:F25)</f>
        <v>530.66666666666663</v>
      </c>
      <c r="H25" s="37">
        <f t="shared" ref="H25:H30" si="1">G25/$G$29</f>
        <v>0.89690140845070421</v>
      </c>
      <c r="I25" s="4">
        <f>STDEV(D25:F25)</f>
        <v>18.230011885167091</v>
      </c>
      <c r="J25" s="62">
        <f>I25/G25*100</f>
        <v>3.4353037472048542</v>
      </c>
      <c r="L25" s="9" t="s">
        <v>29</v>
      </c>
      <c r="M25" s="38" t="s">
        <v>31</v>
      </c>
    </row>
    <row r="26" spans="1:13" x14ac:dyDescent="0.25">
      <c r="B26" s="137"/>
      <c r="C26" s="21">
        <f>C25/2</f>
        <v>2.5000000000000001E-5</v>
      </c>
      <c r="D26" s="22">
        <f t="shared" ref="D26:F30" si="2">B15</f>
        <v>590</v>
      </c>
      <c r="E26" s="50">
        <f t="shared" si="2"/>
        <v>600</v>
      </c>
      <c r="F26" s="23">
        <f t="shared" si="2"/>
        <v>623</v>
      </c>
      <c r="G26" s="52">
        <f t="shared" ref="G26:G29" si="3">AVERAGE(D26:F26)</f>
        <v>604.33333333333337</v>
      </c>
      <c r="H26" s="25">
        <f t="shared" si="1"/>
        <v>1.0214084507042256</v>
      </c>
      <c r="I26" s="6">
        <f t="shared" ref="I26:I30" si="4">STDEV(D26:F26)</f>
        <v>16.921386861996076</v>
      </c>
      <c r="J26" s="63">
        <f t="shared" ref="J26:J30" si="5">I26/G26*100</f>
        <v>2.8000088574731508</v>
      </c>
      <c r="L26" s="9" t="s">
        <v>32</v>
      </c>
      <c r="M26" s="38" t="s">
        <v>34</v>
      </c>
    </row>
    <row r="27" spans="1:13" x14ac:dyDescent="0.25">
      <c r="B27" s="137"/>
      <c r="C27" s="21">
        <f>C26/2.5</f>
        <v>1.0000000000000001E-5</v>
      </c>
      <c r="D27" s="22">
        <f t="shared" si="2"/>
        <v>630</v>
      </c>
      <c r="E27" s="23">
        <f t="shared" si="2"/>
        <v>661</v>
      </c>
      <c r="F27" s="23">
        <f t="shared" si="2"/>
        <v>815</v>
      </c>
      <c r="G27" s="52">
        <f t="shared" si="3"/>
        <v>702</v>
      </c>
      <c r="H27" s="25">
        <f t="shared" si="1"/>
        <v>1.1864788732394367</v>
      </c>
      <c r="I27" s="6">
        <f t="shared" si="4"/>
        <v>99.080775128175091</v>
      </c>
      <c r="J27" s="63">
        <f t="shared" si="5"/>
        <v>14.114070531079074</v>
      </c>
      <c r="L27" s="9" t="s">
        <v>33</v>
      </c>
      <c r="M27" s="38" t="s">
        <v>35</v>
      </c>
    </row>
    <row r="28" spans="1:13" x14ac:dyDescent="0.25">
      <c r="B28" s="138"/>
      <c r="C28" s="15">
        <f>C27/2</f>
        <v>5.0000000000000004E-6</v>
      </c>
      <c r="D28" s="28">
        <f t="shared" si="2"/>
        <v>518</v>
      </c>
      <c r="E28" s="30">
        <f t="shared" si="2"/>
        <v>535</v>
      </c>
      <c r="F28" s="30">
        <f t="shared" si="2"/>
        <v>592</v>
      </c>
      <c r="G28" s="17">
        <f t="shared" si="3"/>
        <v>548.33333333333337</v>
      </c>
      <c r="H28" s="12">
        <f t="shared" si="1"/>
        <v>0.92676056338028179</v>
      </c>
      <c r="I28" s="8">
        <f t="shared" si="4"/>
        <v>38.759944960401235</v>
      </c>
      <c r="J28" s="64">
        <f t="shared" si="5"/>
        <v>7.0686829715017439</v>
      </c>
    </row>
    <row r="29" spans="1:13" x14ac:dyDescent="0.25">
      <c r="B29" s="139" t="s">
        <v>50</v>
      </c>
      <c r="C29" s="140"/>
      <c r="D29" s="27">
        <f t="shared" si="2"/>
        <v>524</v>
      </c>
      <c r="E29" s="29">
        <f t="shared" si="2"/>
        <v>762</v>
      </c>
      <c r="F29" s="29">
        <f t="shared" si="2"/>
        <v>489</v>
      </c>
      <c r="G29" s="16">
        <f t="shared" si="3"/>
        <v>591.66666666666663</v>
      </c>
      <c r="H29" s="11">
        <f t="shared" si="1"/>
        <v>1</v>
      </c>
      <c r="I29" s="6">
        <f t="shared" si="4"/>
        <v>148.54741106237219</v>
      </c>
      <c r="J29" s="63">
        <f t="shared" si="5"/>
        <v>25.106604686598118</v>
      </c>
    </row>
    <row r="30" spans="1:13" ht="15.75" thickBot="1" x14ac:dyDescent="0.3">
      <c r="B30" s="134" t="s">
        <v>17</v>
      </c>
      <c r="C30" s="135"/>
      <c r="D30" s="65">
        <f t="shared" si="2"/>
        <v>660</v>
      </c>
      <c r="E30" s="66">
        <f t="shared" si="2"/>
        <v>781</v>
      </c>
      <c r="F30" s="66">
        <f t="shared" si="2"/>
        <v>831</v>
      </c>
      <c r="G30" s="67">
        <f>AVERAGE(D30:F30)</f>
        <v>757.33333333333337</v>
      </c>
      <c r="H30" s="68">
        <f t="shared" si="1"/>
        <v>1.2800000000000002</v>
      </c>
      <c r="I30" s="69">
        <f t="shared" si="4"/>
        <v>87.922314194596424</v>
      </c>
      <c r="J30" s="70">
        <f t="shared" si="5"/>
        <v>11.609460501047062</v>
      </c>
    </row>
    <row r="31" spans="1:13" ht="15.75" thickBot="1" x14ac:dyDescent="0.3">
      <c r="B31" s="29"/>
      <c r="C31" s="29"/>
      <c r="D31" s="27"/>
      <c r="E31" s="29"/>
      <c r="F31" s="29"/>
      <c r="G31" s="5"/>
      <c r="H31" s="53"/>
      <c r="I31" s="6"/>
      <c r="J31" s="5"/>
    </row>
    <row r="32" spans="1:13" x14ac:dyDescent="0.25">
      <c r="B32" s="77"/>
      <c r="C32" s="78"/>
      <c r="D32" s="149" t="s">
        <v>42</v>
      </c>
      <c r="E32" s="146"/>
      <c r="F32" s="146"/>
      <c r="G32" s="146"/>
      <c r="H32" s="146"/>
      <c r="I32" s="146"/>
      <c r="J32" s="147"/>
    </row>
    <row r="33" spans="2:10" x14ac:dyDescent="0.25">
      <c r="B33" s="72" t="s">
        <v>23</v>
      </c>
      <c r="C33" s="10" t="s">
        <v>13</v>
      </c>
      <c r="D33" s="2" t="s">
        <v>14</v>
      </c>
      <c r="E33" s="3" t="s">
        <v>15</v>
      </c>
      <c r="F33" s="3" t="s">
        <v>16</v>
      </c>
      <c r="G33" s="10" t="s">
        <v>18</v>
      </c>
      <c r="H33" s="2" t="s">
        <v>20</v>
      </c>
      <c r="I33" s="2" t="s">
        <v>21</v>
      </c>
      <c r="J33" s="73" t="s">
        <v>22</v>
      </c>
    </row>
    <row r="34" spans="2:10" x14ac:dyDescent="0.25">
      <c r="B34" s="136" t="s">
        <v>36</v>
      </c>
      <c r="C34" s="34">
        <v>5.0000000000000002E-5</v>
      </c>
      <c r="D34" s="27">
        <f t="shared" ref="D34:F39" si="6">E14</f>
        <v>536</v>
      </c>
      <c r="E34" s="29">
        <f t="shared" si="6"/>
        <v>620</v>
      </c>
      <c r="F34" s="29">
        <f t="shared" si="6"/>
        <v>771</v>
      </c>
      <c r="G34" s="51">
        <f>AVERAGE(D34:F34)</f>
        <v>642.33333333333337</v>
      </c>
      <c r="H34" s="55">
        <f t="shared" ref="H34:H39" si="7">G34/$G$38</f>
        <v>1.5221169036334914</v>
      </c>
      <c r="I34" s="56">
        <f>STDEV(D34:F34)</f>
        <v>119.08120478620198</v>
      </c>
      <c r="J34" s="62">
        <f>I34/G34*100</f>
        <v>18.538848695309078</v>
      </c>
    </row>
    <row r="35" spans="2:10" x14ac:dyDescent="0.25">
      <c r="B35" s="137"/>
      <c r="C35" s="21">
        <f>C34/2</f>
        <v>2.5000000000000001E-5</v>
      </c>
      <c r="D35" s="27">
        <f t="shared" si="6"/>
        <v>553</v>
      </c>
      <c r="E35" s="29">
        <f t="shared" si="6"/>
        <v>552</v>
      </c>
      <c r="F35" s="29">
        <f t="shared" si="6"/>
        <v>565</v>
      </c>
      <c r="G35" s="52">
        <f t="shared" ref="G35:G38" si="8">AVERAGE(D35:F35)</f>
        <v>556.66666666666663</v>
      </c>
      <c r="H35" s="53">
        <f t="shared" si="7"/>
        <v>1.3191153238546602</v>
      </c>
      <c r="I35" s="18">
        <f t="shared" ref="I35:I39" si="9">STDEV(D35:F35)</f>
        <v>7.2341781380702352</v>
      </c>
      <c r="J35" s="63">
        <f t="shared" ref="J35:J39" si="10">I35/G35*100</f>
        <v>1.299552958934773</v>
      </c>
    </row>
    <row r="36" spans="2:10" x14ac:dyDescent="0.25">
      <c r="B36" s="137"/>
      <c r="C36" s="21">
        <f>C35/2.5</f>
        <v>1.0000000000000001E-5</v>
      </c>
      <c r="D36" s="27">
        <f t="shared" si="6"/>
        <v>782</v>
      </c>
      <c r="E36" s="29">
        <f t="shared" si="6"/>
        <v>769</v>
      </c>
      <c r="F36" s="29">
        <f t="shared" si="6"/>
        <v>713</v>
      </c>
      <c r="G36" s="52">
        <f t="shared" si="8"/>
        <v>754.66666666666663</v>
      </c>
      <c r="H36" s="53">
        <f t="shared" si="7"/>
        <v>1.7883096366508688</v>
      </c>
      <c r="I36" s="18">
        <f t="shared" si="9"/>
        <v>36.665151483845435</v>
      </c>
      <c r="J36" s="63">
        <f t="shared" si="10"/>
        <v>4.8584564687074341</v>
      </c>
    </row>
    <row r="37" spans="2:10" x14ac:dyDescent="0.25">
      <c r="B37" s="138"/>
      <c r="C37" s="15">
        <f>C36/2</f>
        <v>5.0000000000000004E-6</v>
      </c>
      <c r="D37" s="28">
        <f t="shared" si="6"/>
        <v>502</v>
      </c>
      <c r="E37" s="30">
        <f t="shared" si="6"/>
        <v>903</v>
      </c>
      <c r="F37" s="30">
        <f t="shared" si="6"/>
        <v>551</v>
      </c>
      <c r="G37" s="17">
        <f t="shared" si="8"/>
        <v>652</v>
      </c>
      <c r="H37" s="54">
        <f t="shared" si="7"/>
        <v>1.5450236966824644</v>
      </c>
      <c r="I37" s="19">
        <f t="shared" si="9"/>
        <v>218.74871428193583</v>
      </c>
      <c r="J37" s="64">
        <f t="shared" si="10"/>
        <v>33.550416300910399</v>
      </c>
    </row>
    <row r="38" spans="2:10" x14ac:dyDescent="0.25">
      <c r="B38" s="139" t="s">
        <v>50</v>
      </c>
      <c r="C38" s="140"/>
      <c r="D38" s="27">
        <f t="shared" si="6"/>
        <v>440</v>
      </c>
      <c r="E38" s="29">
        <f t="shared" si="6"/>
        <v>481</v>
      </c>
      <c r="F38" s="29">
        <f t="shared" si="6"/>
        <v>345</v>
      </c>
      <c r="G38" s="16">
        <f t="shared" si="8"/>
        <v>422</v>
      </c>
      <c r="H38" s="53">
        <f t="shared" si="7"/>
        <v>1</v>
      </c>
      <c r="I38" s="18">
        <f t="shared" si="9"/>
        <v>69.763887506359623</v>
      </c>
      <c r="J38" s="63">
        <f t="shared" si="10"/>
        <v>16.531726897241615</v>
      </c>
    </row>
    <row r="39" spans="2:10" ht="15.75" thickBot="1" x14ac:dyDescent="0.3">
      <c r="B39" s="134" t="s">
        <v>17</v>
      </c>
      <c r="C39" s="141"/>
      <c r="D39" s="66">
        <f t="shared" si="6"/>
        <v>633</v>
      </c>
      <c r="E39" s="66">
        <f t="shared" si="6"/>
        <v>670</v>
      </c>
      <c r="F39" s="66">
        <f t="shared" si="6"/>
        <v>700</v>
      </c>
      <c r="G39" s="74">
        <f>AVERAGE(D39:F39)</f>
        <v>667.66666666666663</v>
      </c>
      <c r="H39" s="71">
        <f t="shared" si="7"/>
        <v>1.5821484992101105</v>
      </c>
      <c r="I39" s="74">
        <f t="shared" si="9"/>
        <v>33.560889936551639</v>
      </c>
      <c r="J39" s="70">
        <f t="shared" si="10"/>
        <v>5.0265936000826228</v>
      </c>
    </row>
    <row r="40" spans="2:10" ht="15.75" thickBot="1" x14ac:dyDescent="0.3">
      <c r="B40" s="29"/>
      <c r="C40" s="29"/>
      <c r="D40" s="29"/>
      <c r="E40" s="29"/>
      <c r="F40" s="29"/>
      <c r="G40" s="5"/>
      <c r="H40" s="53"/>
      <c r="I40" s="5"/>
      <c r="J40" s="5"/>
    </row>
    <row r="41" spans="2:10" x14ac:dyDescent="0.25">
      <c r="B41" s="76"/>
      <c r="C41" s="79"/>
      <c r="D41" s="150" t="s">
        <v>35</v>
      </c>
      <c r="E41" s="148"/>
      <c r="F41" s="148"/>
      <c r="G41" s="148"/>
      <c r="H41" s="148"/>
      <c r="I41" s="148"/>
      <c r="J41" s="151"/>
    </row>
    <row r="42" spans="2:10" x14ac:dyDescent="0.25">
      <c r="B42" s="72" t="s">
        <v>23</v>
      </c>
      <c r="C42" s="10" t="s">
        <v>13</v>
      </c>
      <c r="D42" s="2" t="s">
        <v>14</v>
      </c>
      <c r="E42" s="3" t="s">
        <v>15</v>
      </c>
      <c r="F42" s="3" t="s">
        <v>16</v>
      </c>
      <c r="G42" s="10" t="s">
        <v>18</v>
      </c>
      <c r="H42" s="2" t="s">
        <v>20</v>
      </c>
      <c r="I42" s="2" t="s">
        <v>21</v>
      </c>
      <c r="J42" s="73" t="s">
        <v>22</v>
      </c>
    </row>
    <row r="43" spans="2:10" x14ac:dyDescent="0.25">
      <c r="B43" s="136" t="s">
        <v>36</v>
      </c>
      <c r="C43" s="34">
        <v>5.0000000000000002E-5</v>
      </c>
      <c r="D43" s="27">
        <f t="shared" ref="D43:F48" si="11">H14</f>
        <v>572</v>
      </c>
      <c r="E43" s="29">
        <f t="shared" si="11"/>
        <v>536</v>
      </c>
      <c r="F43" s="29">
        <f t="shared" si="11"/>
        <v>462</v>
      </c>
      <c r="G43" s="51">
        <f>AVERAGE(D43:F43)</f>
        <v>523.33333333333337</v>
      </c>
      <c r="H43" s="55">
        <f>G43/$G$47</f>
        <v>0.84317937701396362</v>
      </c>
      <c r="I43" s="56">
        <f>STDEV(D43:F43)</f>
        <v>56.083271421461617</v>
      </c>
      <c r="J43" s="62">
        <f>I43/G43*100</f>
        <v>10.71654867926018</v>
      </c>
    </row>
    <row r="44" spans="2:10" x14ac:dyDescent="0.25">
      <c r="B44" s="137"/>
      <c r="C44" s="21">
        <f>C43/2</f>
        <v>2.5000000000000001E-5</v>
      </c>
      <c r="D44" s="27">
        <f t="shared" si="11"/>
        <v>532</v>
      </c>
      <c r="E44" s="29">
        <f t="shared" si="11"/>
        <v>584</v>
      </c>
      <c r="F44" s="29">
        <f t="shared" si="11"/>
        <v>591</v>
      </c>
      <c r="G44" s="52">
        <f t="shared" ref="G44:G47" si="12">AVERAGE(D44:F44)</f>
        <v>569</v>
      </c>
      <c r="H44" s="53">
        <f t="shared" ref="H44:H48" si="13">G44/$G$47</f>
        <v>0.91675617615467242</v>
      </c>
      <c r="I44" s="18">
        <f t="shared" ref="I44:I48" si="14">STDEV(D44:F44)</f>
        <v>32.233522922572398</v>
      </c>
      <c r="J44" s="63">
        <f t="shared" ref="J44:J48" si="15">I44/G44*100</f>
        <v>5.6649425171480488</v>
      </c>
    </row>
    <row r="45" spans="2:10" x14ac:dyDescent="0.25">
      <c r="B45" s="137"/>
      <c r="C45" s="21">
        <f>C44/2.5</f>
        <v>1.0000000000000001E-5</v>
      </c>
      <c r="D45" s="27">
        <f t="shared" si="11"/>
        <v>837</v>
      </c>
      <c r="E45" s="29">
        <f t="shared" si="11"/>
        <v>785</v>
      </c>
      <c r="F45" s="29">
        <f t="shared" si="11"/>
        <v>794</v>
      </c>
      <c r="G45" s="52">
        <f t="shared" si="12"/>
        <v>805.33333333333337</v>
      </c>
      <c r="H45" s="53">
        <f t="shared" si="13"/>
        <v>1.2975295381310421</v>
      </c>
      <c r="I45" s="18">
        <f t="shared" si="14"/>
        <v>27.790885796126275</v>
      </c>
      <c r="J45" s="63">
        <f t="shared" si="15"/>
        <v>3.4508550243534284</v>
      </c>
    </row>
    <row r="46" spans="2:10" x14ac:dyDescent="0.25">
      <c r="B46" s="138"/>
      <c r="C46" s="15">
        <f>C45/2</f>
        <v>5.0000000000000004E-6</v>
      </c>
      <c r="D46" s="28">
        <f t="shared" si="11"/>
        <v>924</v>
      </c>
      <c r="E46" s="30">
        <f t="shared" si="11"/>
        <v>609</v>
      </c>
      <c r="F46" s="30">
        <f t="shared" si="11"/>
        <v>593</v>
      </c>
      <c r="G46" s="17">
        <f t="shared" si="12"/>
        <v>708.66666666666663</v>
      </c>
      <c r="H46" s="54">
        <f t="shared" si="13"/>
        <v>1.1417830290010742</v>
      </c>
      <c r="I46" s="19">
        <f t="shared" si="14"/>
        <v>186.65565443707666</v>
      </c>
      <c r="J46" s="64">
        <f t="shared" si="15"/>
        <v>26.338991689145345</v>
      </c>
    </row>
    <row r="47" spans="2:10" x14ac:dyDescent="0.25">
      <c r="B47" s="139" t="s">
        <v>50</v>
      </c>
      <c r="C47" s="140"/>
      <c r="D47" s="27">
        <f t="shared" si="11"/>
        <v>520</v>
      </c>
      <c r="E47" s="29">
        <f t="shared" si="11"/>
        <v>748</v>
      </c>
      <c r="F47" s="29">
        <f t="shared" si="11"/>
        <v>594</v>
      </c>
      <c r="G47" s="16">
        <f t="shared" si="12"/>
        <v>620.66666666666663</v>
      </c>
      <c r="H47" s="53">
        <f t="shared" si="13"/>
        <v>1</v>
      </c>
      <c r="I47" s="18">
        <f t="shared" si="14"/>
        <v>116.31566245924652</v>
      </c>
      <c r="J47" s="63">
        <f t="shared" si="15"/>
        <v>18.740439708793748</v>
      </c>
    </row>
    <row r="48" spans="2:10" ht="15.75" thickBot="1" x14ac:dyDescent="0.3">
      <c r="B48" s="134" t="s">
        <v>17</v>
      </c>
      <c r="C48" s="135"/>
      <c r="D48" s="65">
        <f t="shared" si="11"/>
        <v>842</v>
      </c>
      <c r="E48" s="66">
        <f t="shared" si="11"/>
        <v>798</v>
      </c>
      <c r="F48" s="66">
        <f t="shared" si="11"/>
        <v>765</v>
      </c>
      <c r="G48" s="67">
        <f>AVERAGE(D48:F48)</f>
        <v>801.66666666666663</v>
      </c>
      <c r="H48" s="71">
        <f t="shared" si="13"/>
        <v>1.2916219119226637</v>
      </c>
      <c r="I48" s="74">
        <f t="shared" si="14"/>
        <v>38.630730427126707</v>
      </c>
      <c r="J48" s="70">
        <f t="shared" si="15"/>
        <v>4.8188021322819177</v>
      </c>
    </row>
  </sheetData>
  <mergeCells count="12">
    <mergeCell ref="B48:C48"/>
    <mergeCell ref="C23:J23"/>
    <mergeCell ref="B25:B28"/>
    <mergeCell ref="B29:C29"/>
    <mergeCell ref="B30:C30"/>
    <mergeCell ref="D32:J32"/>
    <mergeCell ref="B34:B37"/>
    <mergeCell ref="B38:C38"/>
    <mergeCell ref="B39:C39"/>
    <mergeCell ref="D41:J41"/>
    <mergeCell ref="B43:B46"/>
    <mergeCell ref="B47:C4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48"/>
  <sheetViews>
    <sheetView topLeftCell="A19" workbookViewId="0">
      <selection activeCell="E50" sqref="E50"/>
    </sheetView>
  </sheetViews>
  <sheetFormatPr defaultRowHeight="15" x14ac:dyDescent="0.25"/>
  <cols>
    <col min="1" max="1" width="4.28515625" style="80" customWidth="1"/>
    <col min="2" max="7" width="9.140625" style="80"/>
    <col min="8" max="8" width="13.5703125" style="80" bestFit="1" customWidth="1"/>
    <col min="9" max="9" width="9.5703125" style="80" bestFit="1" customWidth="1"/>
    <col min="10" max="14" width="9.140625" style="80"/>
    <col min="15" max="15" width="13.5703125" style="80" bestFit="1" customWidth="1"/>
    <col min="16" max="22" width="9.140625" style="80"/>
    <col min="23" max="23" width="13.5703125" style="80" bestFit="1" customWidth="1"/>
    <col min="24" max="16384" width="9.140625" style="80"/>
  </cols>
  <sheetData>
    <row r="3" spans="1:13" x14ac:dyDescent="0.25">
      <c r="A3" s="96" t="s">
        <v>0</v>
      </c>
      <c r="B3" s="95"/>
      <c r="C3" s="95"/>
      <c r="D3" s="96" t="s">
        <v>1</v>
      </c>
      <c r="E3" s="95"/>
      <c r="F3" s="95"/>
      <c r="G3" s="95"/>
      <c r="H3" s="95"/>
      <c r="I3" s="95"/>
      <c r="J3" s="95"/>
      <c r="K3" s="96" t="s">
        <v>46</v>
      </c>
      <c r="L3" s="95"/>
      <c r="M3" s="95"/>
    </row>
    <row r="4" spans="1:13" x14ac:dyDescent="0.25">
      <c r="A4" s="96" t="s">
        <v>2</v>
      </c>
      <c r="B4" s="95"/>
      <c r="C4" s="95"/>
      <c r="D4" s="95"/>
      <c r="E4" s="95"/>
      <c r="F4" s="95"/>
      <c r="G4" s="95"/>
      <c r="H4" s="95"/>
      <c r="I4" s="96" t="s">
        <v>47</v>
      </c>
      <c r="J4" s="95"/>
      <c r="K4" s="96" t="s">
        <v>48</v>
      </c>
      <c r="L4" s="95"/>
      <c r="M4" s="95"/>
    </row>
    <row r="5" spans="1:13" x14ac:dyDescent="0.25">
      <c r="A5" s="96" t="s">
        <v>39</v>
      </c>
      <c r="B5" s="95"/>
      <c r="C5" s="95"/>
      <c r="D5" s="95"/>
      <c r="E5" s="95"/>
      <c r="F5" s="95"/>
      <c r="G5" s="95"/>
      <c r="H5" s="95"/>
      <c r="I5" s="95"/>
      <c r="J5" s="95"/>
      <c r="K5" s="95"/>
      <c r="L5" s="95"/>
      <c r="M5" s="95"/>
    </row>
    <row r="6" spans="1:13" x14ac:dyDescent="0.25">
      <c r="A6" s="96" t="s">
        <v>40</v>
      </c>
      <c r="B6" s="95"/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</row>
    <row r="7" spans="1:13" x14ac:dyDescent="0.25">
      <c r="A7" s="96" t="s">
        <v>49</v>
      </c>
      <c r="B7" s="95"/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</row>
    <row r="8" spans="1:13" x14ac:dyDescent="0.25">
      <c r="A8" s="96" t="s">
        <v>3</v>
      </c>
      <c r="B8" s="95"/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</row>
    <row r="12" spans="1:13" x14ac:dyDescent="0.25">
      <c r="A12" s="95"/>
      <c r="B12" s="95" t="s">
        <v>4</v>
      </c>
      <c r="C12" s="95"/>
      <c r="D12" s="95"/>
      <c r="E12" s="95"/>
      <c r="F12" s="95"/>
      <c r="G12" s="95"/>
      <c r="H12" s="95"/>
      <c r="I12" s="95"/>
      <c r="J12" s="95"/>
      <c r="K12" s="95"/>
      <c r="L12" s="95"/>
      <c r="M12" s="95"/>
    </row>
    <row r="13" spans="1:13" x14ac:dyDescent="0.25">
      <c r="A13" s="95"/>
      <c r="B13" s="97">
        <v>1</v>
      </c>
      <c r="C13" s="97">
        <v>2</v>
      </c>
      <c r="D13" s="97">
        <v>3</v>
      </c>
      <c r="E13" s="97">
        <v>4</v>
      </c>
      <c r="F13" s="97">
        <v>5</v>
      </c>
      <c r="G13" s="97">
        <v>6</v>
      </c>
      <c r="H13" s="97">
        <v>7</v>
      </c>
      <c r="I13" s="97">
        <v>8</v>
      </c>
      <c r="J13" s="97">
        <v>9</v>
      </c>
      <c r="K13" s="97">
        <v>10</v>
      </c>
      <c r="L13" s="97">
        <v>11</v>
      </c>
      <c r="M13" s="97">
        <v>12</v>
      </c>
    </row>
    <row r="14" spans="1:13" x14ac:dyDescent="0.25">
      <c r="A14" s="97" t="s">
        <v>5</v>
      </c>
      <c r="B14" s="98">
        <v>655</v>
      </c>
      <c r="C14" s="99">
        <v>614</v>
      </c>
      <c r="D14" s="99">
        <v>679</v>
      </c>
      <c r="E14" s="99">
        <v>613</v>
      </c>
      <c r="F14" s="99">
        <v>679</v>
      </c>
      <c r="G14" s="99">
        <v>809</v>
      </c>
      <c r="H14" s="99">
        <v>672</v>
      </c>
      <c r="I14" s="99">
        <v>620</v>
      </c>
      <c r="J14" s="99">
        <v>549</v>
      </c>
      <c r="K14" s="99"/>
      <c r="L14" s="99"/>
      <c r="M14" s="100"/>
    </row>
    <row r="15" spans="1:13" x14ac:dyDescent="0.25">
      <c r="A15" s="97" t="s">
        <v>6</v>
      </c>
      <c r="B15" s="101">
        <v>608</v>
      </c>
      <c r="C15" s="102">
        <v>663</v>
      </c>
      <c r="D15" s="102">
        <v>696</v>
      </c>
      <c r="E15" s="102">
        <v>563</v>
      </c>
      <c r="F15" s="102">
        <v>551</v>
      </c>
      <c r="G15" s="102">
        <v>575</v>
      </c>
      <c r="H15" s="102">
        <v>565</v>
      </c>
      <c r="I15" s="102">
        <v>609</v>
      </c>
      <c r="J15" s="102">
        <v>623</v>
      </c>
      <c r="K15" s="102"/>
      <c r="L15" s="102"/>
      <c r="M15" s="103"/>
    </row>
    <row r="16" spans="1:13" x14ac:dyDescent="0.25">
      <c r="A16" s="97" t="s">
        <v>7</v>
      </c>
      <c r="B16" s="101">
        <v>626</v>
      </c>
      <c r="C16" s="102">
        <v>675</v>
      </c>
      <c r="D16" s="102">
        <v>835</v>
      </c>
      <c r="E16" s="102">
        <v>833</v>
      </c>
      <c r="F16" s="102">
        <v>819</v>
      </c>
      <c r="G16" s="102">
        <v>728</v>
      </c>
      <c r="H16" s="102">
        <v>867</v>
      </c>
      <c r="I16" s="102">
        <v>813</v>
      </c>
      <c r="J16" s="102">
        <v>825</v>
      </c>
      <c r="K16" s="102"/>
      <c r="L16" s="102"/>
      <c r="M16" s="103"/>
    </row>
    <row r="17" spans="1:13" x14ac:dyDescent="0.25">
      <c r="A17" s="97" t="s">
        <v>8</v>
      </c>
      <c r="B17" s="101">
        <v>498</v>
      </c>
      <c r="C17" s="102">
        <v>542</v>
      </c>
      <c r="D17" s="102">
        <v>598</v>
      </c>
      <c r="E17" s="102">
        <v>541</v>
      </c>
      <c r="F17" s="102">
        <v>949</v>
      </c>
      <c r="G17" s="102">
        <v>579</v>
      </c>
      <c r="H17" s="102">
        <v>964</v>
      </c>
      <c r="I17" s="102">
        <v>616</v>
      </c>
      <c r="J17" s="102">
        <v>632</v>
      </c>
      <c r="K17" s="102"/>
      <c r="L17" s="102"/>
      <c r="M17" s="103"/>
    </row>
    <row r="18" spans="1:13" x14ac:dyDescent="0.25">
      <c r="A18" s="97" t="s">
        <v>9</v>
      </c>
      <c r="B18" s="101">
        <v>735</v>
      </c>
      <c r="C18" s="102">
        <v>789</v>
      </c>
      <c r="D18" s="102">
        <v>541</v>
      </c>
      <c r="E18" s="102">
        <v>383</v>
      </c>
      <c r="F18" s="102">
        <v>485</v>
      </c>
      <c r="G18" s="102">
        <v>392</v>
      </c>
      <c r="H18" s="102">
        <v>566</v>
      </c>
      <c r="I18" s="102">
        <v>812</v>
      </c>
      <c r="J18" s="102">
        <v>644</v>
      </c>
      <c r="K18" s="102"/>
      <c r="L18" s="102"/>
      <c r="M18" s="103"/>
    </row>
    <row r="19" spans="1:13" x14ac:dyDescent="0.25">
      <c r="A19" s="97" t="s">
        <v>10</v>
      </c>
      <c r="B19" s="101">
        <v>650</v>
      </c>
      <c r="C19" s="102">
        <v>736</v>
      </c>
      <c r="D19" s="102">
        <v>851</v>
      </c>
      <c r="E19" s="102">
        <v>698</v>
      </c>
      <c r="F19" s="102">
        <v>740</v>
      </c>
      <c r="G19" s="102">
        <v>770</v>
      </c>
      <c r="H19" s="102">
        <v>885</v>
      </c>
      <c r="I19" s="102">
        <v>848</v>
      </c>
      <c r="J19" s="102">
        <v>837</v>
      </c>
      <c r="K19" s="102"/>
      <c r="L19" s="102"/>
      <c r="M19" s="103"/>
    </row>
    <row r="20" spans="1:13" x14ac:dyDescent="0.25">
      <c r="A20" s="97" t="s">
        <v>11</v>
      </c>
      <c r="B20" s="101"/>
      <c r="C20" s="102"/>
      <c r="D20" s="102"/>
      <c r="E20" s="102"/>
      <c r="F20" s="102"/>
      <c r="G20" s="102"/>
      <c r="H20" s="102"/>
      <c r="I20" s="102"/>
      <c r="J20" s="102"/>
      <c r="K20" s="102"/>
      <c r="L20" s="102"/>
      <c r="M20" s="103"/>
    </row>
    <row r="21" spans="1:13" x14ac:dyDescent="0.25">
      <c r="A21" s="97" t="s">
        <v>12</v>
      </c>
      <c r="B21" s="104"/>
      <c r="C21" s="105"/>
      <c r="D21" s="105"/>
      <c r="E21" s="105"/>
      <c r="F21" s="105"/>
      <c r="G21" s="105"/>
      <c r="H21" s="105"/>
      <c r="I21" s="105"/>
      <c r="J21" s="105"/>
      <c r="K21" s="105"/>
      <c r="L21" s="105"/>
      <c r="M21" s="106"/>
    </row>
    <row r="22" spans="1:13" ht="15.75" thickBot="1" x14ac:dyDescent="0.3"/>
    <row r="23" spans="1:13" ht="15.75" thickBot="1" x14ac:dyDescent="0.3">
      <c r="B23" s="75"/>
      <c r="C23" s="143" t="s">
        <v>30</v>
      </c>
      <c r="D23" s="143"/>
      <c r="E23" s="143"/>
      <c r="F23" s="143"/>
      <c r="G23" s="143"/>
      <c r="H23" s="143"/>
      <c r="I23" s="143"/>
      <c r="J23" s="144"/>
    </row>
    <row r="24" spans="1:13" x14ac:dyDescent="0.25">
      <c r="B24" s="57" t="s">
        <v>23</v>
      </c>
      <c r="C24" s="58" t="s">
        <v>13</v>
      </c>
      <c r="D24" s="59" t="s">
        <v>14</v>
      </c>
      <c r="E24" s="60" t="s">
        <v>15</v>
      </c>
      <c r="F24" s="60" t="s">
        <v>16</v>
      </c>
      <c r="G24" s="58" t="s">
        <v>18</v>
      </c>
      <c r="H24" s="58" t="s">
        <v>20</v>
      </c>
      <c r="I24" s="60" t="s">
        <v>21</v>
      </c>
      <c r="J24" s="61" t="s">
        <v>22</v>
      </c>
    </row>
    <row r="25" spans="1:13" x14ac:dyDescent="0.25">
      <c r="B25" s="136" t="s">
        <v>36</v>
      </c>
      <c r="C25" s="34">
        <v>5.0000000000000002E-5</v>
      </c>
      <c r="D25" s="35">
        <f>B14</f>
        <v>655</v>
      </c>
      <c r="E25" s="36">
        <f t="shared" ref="E25:F25" si="0">C14</f>
        <v>614</v>
      </c>
      <c r="F25" s="36">
        <f t="shared" si="0"/>
        <v>679</v>
      </c>
      <c r="G25" s="51">
        <f>AVERAGE(D25:F25)</f>
        <v>649.33333333333337</v>
      </c>
      <c r="H25" s="37">
        <f t="shared" ref="H25:H30" si="1">G25/$G$29</f>
        <v>0.94334140435835356</v>
      </c>
      <c r="I25" s="4">
        <f>STDEV(D25:F25)</f>
        <v>32.868424564212582</v>
      </c>
      <c r="J25" s="62">
        <f>I25/G25*100</f>
        <v>5.0618723661518343</v>
      </c>
      <c r="L25" s="9" t="s">
        <v>29</v>
      </c>
      <c r="M25" s="80" t="s">
        <v>31</v>
      </c>
    </row>
    <row r="26" spans="1:13" x14ac:dyDescent="0.25">
      <c r="B26" s="137"/>
      <c r="C26" s="21">
        <f>C25/2</f>
        <v>2.5000000000000001E-5</v>
      </c>
      <c r="D26" s="22">
        <f t="shared" ref="D26:F30" si="2">B15</f>
        <v>608</v>
      </c>
      <c r="E26" s="50">
        <f t="shared" si="2"/>
        <v>663</v>
      </c>
      <c r="F26" s="23">
        <f t="shared" si="2"/>
        <v>696</v>
      </c>
      <c r="G26" s="52">
        <f t="shared" ref="G26:G29" si="3">AVERAGE(D26:F26)</f>
        <v>655.66666666666663</v>
      </c>
      <c r="H26" s="25">
        <f t="shared" si="1"/>
        <v>0.95254237288135579</v>
      </c>
      <c r="I26" s="6">
        <f t="shared" ref="I26:I30" si="4">STDEV(D26:F26)</f>
        <v>44.455970727601184</v>
      </c>
      <c r="J26" s="63">
        <f t="shared" ref="J26:J30" si="5">I26/G26*100</f>
        <v>6.7802700652162455</v>
      </c>
      <c r="L26" s="9" t="s">
        <v>32</v>
      </c>
      <c r="M26" s="80" t="s">
        <v>34</v>
      </c>
    </row>
    <row r="27" spans="1:13" x14ac:dyDescent="0.25">
      <c r="B27" s="137"/>
      <c r="C27" s="21">
        <f>C26/2.5</f>
        <v>1.0000000000000001E-5</v>
      </c>
      <c r="D27" s="22">
        <f t="shared" si="2"/>
        <v>626</v>
      </c>
      <c r="E27" s="23">
        <f t="shared" si="2"/>
        <v>675</v>
      </c>
      <c r="F27" s="23">
        <f t="shared" si="2"/>
        <v>835</v>
      </c>
      <c r="G27" s="52">
        <f t="shared" si="3"/>
        <v>712</v>
      </c>
      <c r="H27" s="25">
        <f t="shared" si="1"/>
        <v>1.0343825665859563</v>
      </c>
      <c r="I27" s="6">
        <f t="shared" si="4"/>
        <v>109.30233300346337</v>
      </c>
      <c r="J27" s="63">
        <f t="shared" si="5"/>
        <v>15.351451264531374</v>
      </c>
      <c r="L27" s="9" t="s">
        <v>33</v>
      </c>
      <c r="M27" s="80" t="s">
        <v>35</v>
      </c>
    </row>
    <row r="28" spans="1:13" x14ac:dyDescent="0.25">
      <c r="B28" s="138"/>
      <c r="C28" s="15">
        <f>C27/2</f>
        <v>5.0000000000000004E-6</v>
      </c>
      <c r="D28" s="28">
        <f t="shared" si="2"/>
        <v>498</v>
      </c>
      <c r="E28" s="30">
        <f t="shared" si="2"/>
        <v>542</v>
      </c>
      <c r="F28" s="30">
        <f t="shared" si="2"/>
        <v>598</v>
      </c>
      <c r="G28" s="17">
        <f t="shared" si="3"/>
        <v>546</v>
      </c>
      <c r="H28" s="12">
        <f t="shared" si="1"/>
        <v>0.79322033898305078</v>
      </c>
      <c r="I28" s="8">
        <f t="shared" si="4"/>
        <v>50.119856344566671</v>
      </c>
      <c r="J28" s="64">
        <f t="shared" si="5"/>
        <v>9.1794608689682544</v>
      </c>
    </row>
    <row r="29" spans="1:13" x14ac:dyDescent="0.25">
      <c r="B29" s="139" t="s">
        <v>50</v>
      </c>
      <c r="C29" s="140"/>
      <c r="D29" s="27">
        <f t="shared" si="2"/>
        <v>735</v>
      </c>
      <c r="E29" s="29">
        <f t="shared" si="2"/>
        <v>789</v>
      </c>
      <c r="F29" s="29">
        <f t="shared" si="2"/>
        <v>541</v>
      </c>
      <c r="G29" s="16">
        <f t="shared" si="3"/>
        <v>688.33333333333337</v>
      </c>
      <c r="H29" s="11">
        <f t="shared" si="1"/>
        <v>1</v>
      </c>
      <c r="I29" s="6">
        <f t="shared" si="4"/>
        <v>130.41983489229455</v>
      </c>
      <c r="J29" s="63">
        <f t="shared" si="5"/>
        <v>18.947191509776445</v>
      </c>
    </row>
    <row r="30" spans="1:13" ht="15.75" thickBot="1" x14ac:dyDescent="0.3">
      <c r="B30" s="134" t="s">
        <v>17</v>
      </c>
      <c r="C30" s="135"/>
      <c r="D30" s="65">
        <f t="shared" si="2"/>
        <v>650</v>
      </c>
      <c r="E30" s="66">
        <f t="shared" si="2"/>
        <v>736</v>
      </c>
      <c r="F30" s="66">
        <f t="shared" si="2"/>
        <v>851</v>
      </c>
      <c r="G30" s="67">
        <f>AVERAGE(D30:F30)</f>
        <v>745.66666666666663</v>
      </c>
      <c r="H30" s="68">
        <f t="shared" si="1"/>
        <v>1.0832929782082323</v>
      </c>
      <c r="I30" s="69">
        <f t="shared" si="4"/>
        <v>100.84807054839162</v>
      </c>
      <c r="J30" s="70">
        <f t="shared" si="5"/>
        <v>13.524551258166065</v>
      </c>
    </row>
    <row r="31" spans="1:13" ht="15.75" thickBot="1" x14ac:dyDescent="0.3">
      <c r="B31" s="29"/>
      <c r="C31" s="29"/>
      <c r="D31" s="27"/>
      <c r="E31" s="29"/>
      <c r="F31" s="29"/>
      <c r="G31" s="5"/>
      <c r="H31" s="53"/>
      <c r="I31" s="6"/>
      <c r="J31" s="5"/>
    </row>
    <row r="32" spans="1:13" x14ac:dyDescent="0.25">
      <c r="B32" s="77"/>
      <c r="C32" s="78"/>
      <c r="D32" s="149" t="s">
        <v>42</v>
      </c>
      <c r="E32" s="146"/>
      <c r="F32" s="146"/>
      <c r="G32" s="146"/>
      <c r="H32" s="146"/>
      <c r="I32" s="146"/>
      <c r="J32" s="147"/>
    </row>
    <row r="33" spans="2:10" x14ac:dyDescent="0.25">
      <c r="B33" s="72" t="s">
        <v>23</v>
      </c>
      <c r="C33" s="10" t="s">
        <v>13</v>
      </c>
      <c r="D33" s="2" t="s">
        <v>14</v>
      </c>
      <c r="E33" s="3" t="s">
        <v>15</v>
      </c>
      <c r="F33" s="3" t="s">
        <v>16</v>
      </c>
      <c r="G33" s="10" t="s">
        <v>18</v>
      </c>
      <c r="H33" s="2" t="s">
        <v>20</v>
      </c>
      <c r="I33" s="2" t="s">
        <v>21</v>
      </c>
      <c r="J33" s="73" t="s">
        <v>22</v>
      </c>
    </row>
    <row r="34" spans="2:10" x14ac:dyDescent="0.25">
      <c r="B34" s="136" t="s">
        <v>36</v>
      </c>
      <c r="C34" s="34">
        <v>5.0000000000000002E-5</v>
      </c>
      <c r="D34" s="27">
        <f t="shared" ref="D34:F39" si="6">E14</f>
        <v>613</v>
      </c>
      <c r="E34" s="29">
        <f t="shared" si="6"/>
        <v>679</v>
      </c>
      <c r="F34" s="29">
        <f t="shared" si="6"/>
        <v>809</v>
      </c>
      <c r="G34" s="51">
        <f>AVERAGE(D34:F34)</f>
        <v>700.33333333333337</v>
      </c>
      <c r="H34" s="55">
        <f t="shared" ref="H34:H39" si="7">G34/$G$38</f>
        <v>1.6674603174603175</v>
      </c>
      <c r="I34" s="56">
        <f>STDEV(D34:F34)</f>
        <v>99.72629208655745</v>
      </c>
      <c r="J34" s="62">
        <f>I34/G34*100</f>
        <v>14.239832282706919</v>
      </c>
    </row>
    <row r="35" spans="2:10" x14ac:dyDescent="0.25">
      <c r="B35" s="137"/>
      <c r="C35" s="21">
        <f>C34/2</f>
        <v>2.5000000000000001E-5</v>
      </c>
      <c r="D35" s="27">
        <f t="shared" si="6"/>
        <v>563</v>
      </c>
      <c r="E35" s="29">
        <f t="shared" si="6"/>
        <v>551</v>
      </c>
      <c r="F35" s="29">
        <f t="shared" si="6"/>
        <v>575</v>
      </c>
      <c r="G35" s="52">
        <f t="shared" ref="G35:G38" si="8">AVERAGE(D35:F35)</f>
        <v>563</v>
      </c>
      <c r="H35" s="53">
        <f t="shared" si="7"/>
        <v>1.3404761904761904</v>
      </c>
      <c r="I35" s="18">
        <f t="shared" ref="I35:I39" si="9">STDEV(D35:F35)</f>
        <v>12</v>
      </c>
      <c r="J35" s="63">
        <f t="shared" ref="J35:J39" si="10">I35/G35*100</f>
        <v>2.1314387211367674</v>
      </c>
    </row>
    <row r="36" spans="2:10" x14ac:dyDescent="0.25">
      <c r="B36" s="137"/>
      <c r="C36" s="21">
        <f>C35/2.5</f>
        <v>1.0000000000000001E-5</v>
      </c>
      <c r="D36" s="27">
        <f t="shared" si="6"/>
        <v>833</v>
      </c>
      <c r="E36" s="29">
        <f t="shared" si="6"/>
        <v>819</v>
      </c>
      <c r="F36" s="29">
        <f t="shared" si="6"/>
        <v>728</v>
      </c>
      <c r="G36" s="52">
        <f t="shared" si="8"/>
        <v>793.33333333333337</v>
      </c>
      <c r="H36" s="53">
        <f t="shared" si="7"/>
        <v>1.8888888888888891</v>
      </c>
      <c r="I36" s="18">
        <f t="shared" si="9"/>
        <v>57.011694706729543</v>
      </c>
      <c r="J36" s="63">
        <f t="shared" si="10"/>
        <v>7.1863480722768323</v>
      </c>
    </row>
    <row r="37" spans="2:10" x14ac:dyDescent="0.25">
      <c r="B37" s="138"/>
      <c r="C37" s="15">
        <f>C36/2</f>
        <v>5.0000000000000004E-6</v>
      </c>
      <c r="D37" s="28">
        <f t="shared" si="6"/>
        <v>541</v>
      </c>
      <c r="E37" s="30">
        <f t="shared" si="6"/>
        <v>949</v>
      </c>
      <c r="F37" s="30">
        <f t="shared" si="6"/>
        <v>579</v>
      </c>
      <c r="G37" s="17">
        <f t="shared" si="8"/>
        <v>689.66666666666663</v>
      </c>
      <c r="H37" s="54">
        <f t="shared" si="7"/>
        <v>1.642063492063492</v>
      </c>
      <c r="I37" s="19">
        <f t="shared" si="9"/>
        <v>225.39151122731613</v>
      </c>
      <c r="J37" s="64">
        <f t="shared" si="10"/>
        <v>32.681224440886822</v>
      </c>
    </row>
    <row r="38" spans="2:10" x14ac:dyDescent="0.25">
      <c r="B38" s="139" t="s">
        <v>50</v>
      </c>
      <c r="C38" s="140"/>
      <c r="D38" s="27">
        <f t="shared" si="6"/>
        <v>383</v>
      </c>
      <c r="E38" s="29">
        <f t="shared" si="6"/>
        <v>485</v>
      </c>
      <c r="F38" s="29">
        <f t="shared" si="6"/>
        <v>392</v>
      </c>
      <c r="G38" s="16">
        <f t="shared" si="8"/>
        <v>420</v>
      </c>
      <c r="H38" s="53">
        <f t="shared" si="7"/>
        <v>1</v>
      </c>
      <c r="I38" s="18">
        <f t="shared" si="9"/>
        <v>56.471231613981999</v>
      </c>
      <c r="J38" s="63">
        <f t="shared" si="10"/>
        <v>13.445531336662381</v>
      </c>
    </row>
    <row r="39" spans="2:10" ht="15.75" thickBot="1" x14ac:dyDescent="0.3">
      <c r="B39" s="134" t="s">
        <v>17</v>
      </c>
      <c r="C39" s="141"/>
      <c r="D39" s="66">
        <f t="shared" si="6"/>
        <v>698</v>
      </c>
      <c r="E39" s="66">
        <f t="shared" si="6"/>
        <v>740</v>
      </c>
      <c r="F39" s="66">
        <f t="shared" si="6"/>
        <v>770</v>
      </c>
      <c r="G39" s="74">
        <f>AVERAGE(D39:F39)</f>
        <v>736</v>
      </c>
      <c r="H39" s="71">
        <f t="shared" si="7"/>
        <v>1.7523809523809524</v>
      </c>
      <c r="I39" s="74">
        <f t="shared" si="9"/>
        <v>36.166282640050248</v>
      </c>
      <c r="J39" s="70">
        <f t="shared" si="10"/>
        <v>4.9138970978329146</v>
      </c>
    </row>
    <row r="40" spans="2:10" ht="15.75" thickBot="1" x14ac:dyDescent="0.3">
      <c r="B40" s="29"/>
      <c r="C40" s="29"/>
      <c r="D40" s="29"/>
      <c r="E40" s="29"/>
      <c r="F40" s="29"/>
      <c r="G40" s="5"/>
      <c r="H40" s="53"/>
      <c r="I40" s="5"/>
      <c r="J40" s="5"/>
    </row>
    <row r="41" spans="2:10" x14ac:dyDescent="0.25">
      <c r="B41" s="76"/>
      <c r="C41" s="79"/>
      <c r="D41" s="150" t="s">
        <v>35</v>
      </c>
      <c r="E41" s="148"/>
      <c r="F41" s="148"/>
      <c r="G41" s="148"/>
      <c r="H41" s="148"/>
      <c r="I41" s="148"/>
      <c r="J41" s="151"/>
    </row>
    <row r="42" spans="2:10" x14ac:dyDescent="0.25">
      <c r="B42" s="72" t="s">
        <v>23</v>
      </c>
      <c r="C42" s="10" t="s">
        <v>13</v>
      </c>
      <c r="D42" s="2" t="s">
        <v>14</v>
      </c>
      <c r="E42" s="3" t="s">
        <v>15</v>
      </c>
      <c r="F42" s="3" t="s">
        <v>16</v>
      </c>
      <c r="G42" s="10" t="s">
        <v>18</v>
      </c>
      <c r="H42" s="2" t="s">
        <v>20</v>
      </c>
      <c r="I42" s="2" t="s">
        <v>21</v>
      </c>
      <c r="J42" s="73" t="s">
        <v>22</v>
      </c>
    </row>
    <row r="43" spans="2:10" x14ac:dyDescent="0.25">
      <c r="B43" s="136" t="s">
        <v>36</v>
      </c>
      <c r="C43" s="34">
        <v>5.0000000000000002E-5</v>
      </c>
      <c r="D43" s="27">
        <f t="shared" ref="D43:F48" si="11">H14</f>
        <v>672</v>
      </c>
      <c r="E43" s="29">
        <f t="shared" si="11"/>
        <v>620</v>
      </c>
      <c r="F43" s="29">
        <f t="shared" si="11"/>
        <v>549</v>
      </c>
      <c r="G43" s="51">
        <f>AVERAGE(D43:F43)</f>
        <v>613.66666666666663</v>
      </c>
      <c r="H43" s="55">
        <f>G43/$G$47</f>
        <v>0.91048466864490596</v>
      </c>
      <c r="I43" s="56">
        <f>STDEV(D43:F43)</f>
        <v>61.744095534175038</v>
      </c>
      <c r="J43" s="62">
        <f>I43/G43*100</f>
        <v>10.061503889327819</v>
      </c>
    </row>
    <row r="44" spans="2:10" x14ac:dyDescent="0.25">
      <c r="B44" s="137"/>
      <c r="C44" s="21">
        <f>C43/2</f>
        <v>2.5000000000000001E-5</v>
      </c>
      <c r="D44" s="27">
        <f t="shared" si="11"/>
        <v>565</v>
      </c>
      <c r="E44" s="29">
        <f t="shared" si="11"/>
        <v>609</v>
      </c>
      <c r="F44" s="29">
        <f t="shared" si="11"/>
        <v>623</v>
      </c>
      <c r="G44" s="52">
        <f t="shared" ref="G44:G47" si="12">AVERAGE(D44:F44)</f>
        <v>599</v>
      </c>
      <c r="H44" s="53">
        <f t="shared" ref="H44:H48" si="13">G44/$G$47</f>
        <v>0.88872403560830859</v>
      </c>
      <c r="I44" s="18">
        <f t="shared" ref="I44:I48" si="14">STDEV(D44:F44)</f>
        <v>30.265491900843113</v>
      </c>
      <c r="J44" s="63">
        <f t="shared" ref="J44:J48" si="15">I44/G44*100</f>
        <v>5.0526697664178819</v>
      </c>
    </row>
    <row r="45" spans="2:10" x14ac:dyDescent="0.25">
      <c r="B45" s="137"/>
      <c r="C45" s="21">
        <f>C44/2.5</f>
        <v>1.0000000000000001E-5</v>
      </c>
      <c r="D45" s="27">
        <f t="shared" si="11"/>
        <v>867</v>
      </c>
      <c r="E45" s="29">
        <f t="shared" si="11"/>
        <v>813</v>
      </c>
      <c r="F45" s="29">
        <f t="shared" si="11"/>
        <v>825</v>
      </c>
      <c r="G45" s="52">
        <f t="shared" si="12"/>
        <v>835</v>
      </c>
      <c r="H45" s="53">
        <f t="shared" si="13"/>
        <v>1.2388724035608309</v>
      </c>
      <c r="I45" s="18">
        <f t="shared" si="14"/>
        <v>28.354893757515651</v>
      </c>
      <c r="J45" s="63">
        <f t="shared" si="15"/>
        <v>3.395795659582713</v>
      </c>
    </row>
    <row r="46" spans="2:10" x14ac:dyDescent="0.25">
      <c r="B46" s="138"/>
      <c r="C46" s="15">
        <f>C45/2</f>
        <v>5.0000000000000004E-6</v>
      </c>
      <c r="D46" s="28">
        <f t="shared" si="11"/>
        <v>964</v>
      </c>
      <c r="E46" s="30">
        <f t="shared" si="11"/>
        <v>616</v>
      </c>
      <c r="F46" s="30">
        <f t="shared" si="11"/>
        <v>632</v>
      </c>
      <c r="G46" s="17">
        <f t="shared" si="12"/>
        <v>737.33333333333337</v>
      </c>
      <c r="H46" s="54">
        <f t="shared" si="13"/>
        <v>1.0939663699307616</v>
      </c>
      <c r="I46" s="19">
        <f t="shared" si="14"/>
        <v>196.46204043868977</v>
      </c>
      <c r="J46" s="64">
        <f t="shared" si="15"/>
        <v>26.644942193312353</v>
      </c>
    </row>
    <row r="47" spans="2:10" x14ac:dyDescent="0.25">
      <c r="B47" s="139" t="s">
        <v>50</v>
      </c>
      <c r="C47" s="140"/>
      <c r="D47" s="27">
        <f t="shared" si="11"/>
        <v>566</v>
      </c>
      <c r="E47" s="29">
        <f t="shared" si="11"/>
        <v>812</v>
      </c>
      <c r="F47" s="29">
        <f t="shared" si="11"/>
        <v>644</v>
      </c>
      <c r="G47" s="16">
        <f t="shared" si="12"/>
        <v>674</v>
      </c>
      <c r="H47" s="53">
        <f t="shared" si="13"/>
        <v>1</v>
      </c>
      <c r="I47" s="18">
        <f t="shared" si="14"/>
        <v>125.71396103854178</v>
      </c>
      <c r="J47" s="63">
        <f t="shared" si="15"/>
        <v>18.651923002751005</v>
      </c>
    </row>
    <row r="48" spans="2:10" ht="15.75" thickBot="1" x14ac:dyDescent="0.3">
      <c r="B48" s="134" t="s">
        <v>17</v>
      </c>
      <c r="C48" s="135"/>
      <c r="D48" s="65">
        <f t="shared" si="11"/>
        <v>885</v>
      </c>
      <c r="E48" s="66">
        <f t="shared" si="11"/>
        <v>848</v>
      </c>
      <c r="F48" s="66">
        <f t="shared" si="11"/>
        <v>837</v>
      </c>
      <c r="G48" s="67">
        <f>AVERAGE(D48:F48)</f>
        <v>856.66666666666663</v>
      </c>
      <c r="H48" s="71">
        <f t="shared" si="13"/>
        <v>1.271018793273986</v>
      </c>
      <c r="I48" s="74">
        <f t="shared" si="14"/>
        <v>25.146238950056393</v>
      </c>
      <c r="J48" s="70">
        <f t="shared" si="15"/>
        <v>2.9353586323023029</v>
      </c>
    </row>
  </sheetData>
  <mergeCells count="12">
    <mergeCell ref="B48:C48"/>
    <mergeCell ref="C23:J23"/>
    <mergeCell ref="B25:B28"/>
    <mergeCell ref="B29:C29"/>
    <mergeCell ref="B30:C30"/>
    <mergeCell ref="D32:J32"/>
    <mergeCell ref="B34:B37"/>
    <mergeCell ref="B38:C38"/>
    <mergeCell ref="B39:C39"/>
    <mergeCell ref="D41:J41"/>
    <mergeCell ref="B43:B46"/>
    <mergeCell ref="B47:C4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48"/>
  <sheetViews>
    <sheetView topLeftCell="A4" workbookViewId="0">
      <selection activeCell="L42" sqref="L42"/>
    </sheetView>
  </sheetViews>
  <sheetFormatPr defaultRowHeight="15" x14ac:dyDescent="0.25"/>
  <cols>
    <col min="1" max="1" width="4.28515625" style="95" customWidth="1"/>
    <col min="2" max="7" width="9.140625" style="95"/>
    <col min="8" max="8" width="13.5703125" style="95" bestFit="1" customWidth="1"/>
    <col min="9" max="9" width="9.5703125" style="95" bestFit="1" customWidth="1"/>
    <col min="10" max="14" width="9.140625" style="95"/>
    <col min="15" max="15" width="13.5703125" style="95" bestFit="1" customWidth="1"/>
    <col min="16" max="22" width="9.140625" style="95"/>
    <col min="23" max="23" width="13.5703125" style="95" bestFit="1" customWidth="1"/>
    <col min="24" max="16384" width="9.140625" style="95"/>
  </cols>
  <sheetData>
    <row r="3" spans="1:13" x14ac:dyDescent="0.25">
      <c r="A3" s="123" t="s">
        <v>0</v>
      </c>
      <c r="B3" s="122"/>
      <c r="C3" s="122"/>
      <c r="D3" s="123" t="s">
        <v>1</v>
      </c>
      <c r="E3" s="122"/>
      <c r="F3" s="122"/>
      <c r="G3" s="122"/>
      <c r="H3" s="122"/>
      <c r="I3" s="122"/>
      <c r="J3" s="122"/>
      <c r="K3" s="123" t="s">
        <v>51</v>
      </c>
      <c r="L3" s="122"/>
      <c r="M3" s="122"/>
    </row>
    <row r="4" spans="1:13" x14ac:dyDescent="0.25">
      <c r="A4" s="123" t="s">
        <v>2</v>
      </c>
      <c r="B4" s="122"/>
      <c r="C4" s="122"/>
      <c r="D4" s="122"/>
      <c r="E4" s="122"/>
      <c r="F4" s="122"/>
      <c r="G4" s="122"/>
      <c r="H4" s="122"/>
      <c r="I4" s="123" t="s">
        <v>52</v>
      </c>
      <c r="J4" s="122"/>
      <c r="K4" s="123" t="s">
        <v>53</v>
      </c>
      <c r="L4" s="122"/>
      <c r="M4" s="122"/>
    </row>
    <row r="5" spans="1:13" x14ac:dyDescent="0.25">
      <c r="A5" s="123" t="s">
        <v>39</v>
      </c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/>
      <c r="M5" s="122"/>
    </row>
    <row r="6" spans="1:13" x14ac:dyDescent="0.25">
      <c r="A6" s="123" t="s">
        <v>40</v>
      </c>
      <c r="B6" s="122"/>
      <c r="C6" s="122"/>
      <c r="D6" s="122"/>
      <c r="E6" s="122"/>
      <c r="F6" s="122"/>
      <c r="G6" s="122"/>
      <c r="H6" s="122"/>
      <c r="I6" s="122"/>
      <c r="J6" s="122"/>
      <c r="K6" s="122"/>
      <c r="L6" s="122"/>
      <c r="M6" s="122"/>
    </row>
    <row r="7" spans="1:13" x14ac:dyDescent="0.25">
      <c r="A7" s="123" t="s">
        <v>54</v>
      </c>
      <c r="B7" s="122"/>
      <c r="C7" s="122"/>
      <c r="D7" s="122"/>
      <c r="E7" s="122"/>
      <c r="F7" s="122"/>
      <c r="G7" s="122"/>
      <c r="H7" s="122"/>
      <c r="I7" s="122"/>
      <c r="J7" s="122"/>
      <c r="K7" s="122"/>
      <c r="L7" s="122"/>
      <c r="M7" s="122"/>
    </row>
    <row r="8" spans="1:13" x14ac:dyDescent="0.25">
      <c r="A8" s="123" t="s">
        <v>3</v>
      </c>
      <c r="B8" s="122"/>
      <c r="C8" s="122"/>
      <c r="D8" s="122"/>
      <c r="E8" s="122"/>
      <c r="F8" s="122"/>
      <c r="G8" s="122"/>
      <c r="H8" s="122"/>
      <c r="I8" s="122"/>
      <c r="J8" s="122"/>
      <c r="K8" s="122"/>
      <c r="L8" s="122"/>
      <c r="M8" s="122"/>
    </row>
    <row r="12" spans="1:13" x14ac:dyDescent="0.25">
      <c r="A12" s="122"/>
      <c r="B12" s="122" t="s">
        <v>4</v>
      </c>
      <c r="C12" s="122"/>
      <c r="D12" s="122"/>
      <c r="E12" s="122"/>
      <c r="F12" s="122"/>
      <c r="G12" s="122"/>
      <c r="H12" s="122"/>
      <c r="I12" s="122"/>
      <c r="J12" s="122"/>
      <c r="K12" s="122"/>
      <c r="L12" s="122"/>
      <c r="M12" s="122"/>
    </row>
    <row r="13" spans="1:13" x14ac:dyDescent="0.25">
      <c r="A13" s="122"/>
      <c r="B13" s="124">
        <v>1</v>
      </c>
      <c r="C13" s="124">
        <v>2</v>
      </c>
      <c r="D13" s="124">
        <v>3</v>
      </c>
      <c r="E13" s="124">
        <v>4</v>
      </c>
      <c r="F13" s="124">
        <v>5</v>
      </c>
      <c r="G13" s="124">
        <v>6</v>
      </c>
      <c r="H13" s="124">
        <v>7</v>
      </c>
      <c r="I13" s="124">
        <v>8</v>
      </c>
      <c r="J13" s="124">
        <v>9</v>
      </c>
      <c r="K13" s="124">
        <v>10</v>
      </c>
      <c r="L13" s="124">
        <v>11</v>
      </c>
      <c r="M13" s="124">
        <v>12</v>
      </c>
    </row>
    <row r="14" spans="1:13" x14ac:dyDescent="0.25">
      <c r="A14" s="124" t="s">
        <v>5</v>
      </c>
      <c r="B14" s="125">
        <v>720</v>
      </c>
      <c r="C14" s="126">
        <v>650</v>
      </c>
      <c r="D14" s="126">
        <v>729</v>
      </c>
      <c r="E14" s="126">
        <v>590</v>
      </c>
      <c r="F14" s="126">
        <v>659</v>
      </c>
      <c r="G14" s="126">
        <v>811</v>
      </c>
      <c r="H14" s="126">
        <v>654</v>
      </c>
      <c r="I14" s="126">
        <v>604</v>
      </c>
      <c r="J14" s="126">
        <v>516</v>
      </c>
      <c r="K14" s="126"/>
      <c r="L14" s="126"/>
      <c r="M14" s="127"/>
    </row>
    <row r="15" spans="1:13" x14ac:dyDescent="0.25">
      <c r="A15" s="124" t="s">
        <v>6</v>
      </c>
      <c r="B15" s="128">
        <v>625</v>
      </c>
      <c r="C15" s="129">
        <v>675</v>
      </c>
      <c r="D15" s="129">
        <v>704</v>
      </c>
      <c r="E15" s="129">
        <v>619</v>
      </c>
      <c r="F15" s="129">
        <v>890</v>
      </c>
      <c r="G15" s="129">
        <v>601</v>
      </c>
      <c r="H15" s="129">
        <v>576</v>
      </c>
      <c r="I15" s="129">
        <v>625</v>
      </c>
      <c r="J15" s="129">
        <v>636</v>
      </c>
      <c r="K15" s="129"/>
      <c r="L15" s="129"/>
      <c r="M15" s="130"/>
    </row>
    <row r="16" spans="1:13" x14ac:dyDescent="0.25">
      <c r="A16" s="124" t="s">
        <v>7</v>
      </c>
      <c r="B16" s="128">
        <v>673</v>
      </c>
      <c r="C16" s="129">
        <v>731</v>
      </c>
      <c r="D16" s="129">
        <v>886</v>
      </c>
      <c r="E16" s="129">
        <v>897</v>
      </c>
      <c r="F16" s="129">
        <v>874</v>
      </c>
      <c r="G16" s="129">
        <v>775</v>
      </c>
      <c r="H16" s="129">
        <v>910</v>
      </c>
      <c r="I16" s="129">
        <v>853</v>
      </c>
      <c r="J16" s="129">
        <v>868</v>
      </c>
      <c r="K16" s="129"/>
      <c r="L16" s="129"/>
      <c r="M16" s="130"/>
    </row>
    <row r="17" spans="1:13" x14ac:dyDescent="0.25">
      <c r="A17" s="124" t="s">
        <v>8</v>
      </c>
      <c r="B17" s="128">
        <v>533</v>
      </c>
      <c r="C17" s="129">
        <v>593</v>
      </c>
      <c r="D17" s="129">
        <v>641</v>
      </c>
      <c r="E17" s="129">
        <v>572</v>
      </c>
      <c r="F17" s="129">
        <v>992</v>
      </c>
      <c r="G17" s="129">
        <v>584</v>
      </c>
      <c r="H17" s="129">
        <v>1006</v>
      </c>
      <c r="I17" s="129">
        <v>644</v>
      </c>
      <c r="J17" s="129">
        <v>665</v>
      </c>
      <c r="K17" s="129"/>
      <c r="L17" s="129"/>
      <c r="M17" s="130"/>
    </row>
    <row r="18" spans="1:13" x14ac:dyDescent="0.25">
      <c r="A18" s="124" t="s">
        <v>9</v>
      </c>
      <c r="B18" s="128">
        <v>661</v>
      </c>
      <c r="C18" s="129">
        <v>853</v>
      </c>
      <c r="D18" s="129">
        <v>575</v>
      </c>
      <c r="E18" s="129">
        <v>421</v>
      </c>
      <c r="F18" s="129">
        <v>492</v>
      </c>
      <c r="G18" s="129">
        <v>425</v>
      </c>
      <c r="H18" s="129">
        <v>784</v>
      </c>
      <c r="I18" s="129">
        <v>831</v>
      </c>
      <c r="J18" s="129">
        <v>675</v>
      </c>
      <c r="K18" s="129"/>
      <c r="L18" s="129"/>
      <c r="M18" s="130"/>
    </row>
    <row r="19" spans="1:13" x14ac:dyDescent="0.25">
      <c r="A19" s="124" t="s">
        <v>10</v>
      </c>
      <c r="B19" s="128">
        <v>693</v>
      </c>
      <c r="C19" s="129">
        <v>790</v>
      </c>
      <c r="D19" s="129">
        <v>900</v>
      </c>
      <c r="E19" s="129">
        <v>751</v>
      </c>
      <c r="F19" s="129">
        <v>757</v>
      </c>
      <c r="G19" s="129">
        <v>815</v>
      </c>
      <c r="H19" s="129">
        <v>1139</v>
      </c>
      <c r="I19" s="129">
        <v>897</v>
      </c>
      <c r="J19" s="129">
        <v>879</v>
      </c>
      <c r="K19" s="129"/>
      <c r="L19" s="129"/>
      <c r="M19" s="130"/>
    </row>
    <row r="20" spans="1:13" x14ac:dyDescent="0.25">
      <c r="A20" s="124" t="s">
        <v>11</v>
      </c>
      <c r="B20" s="128"/>
      <c r="C20" s="129"/>
      <c r="D20" s="129"/>
      <c r="E20" s="129"/>
      <c r="F20" s="129"/>
      <c r="G20" s="129"/>
      <c r="H20" s="129"/>
      <c r="I20" s="129"/>
      <c r="J20" s="129"/>
      <c r="K20" s="129"/>
      <c r="L20" s="129"/>
      <c r="M20" s="130"/>
    </row>
    <row r="21" spans="1:13" x14ac:dyDescent="0.25">
      <c r="A21" s="124" t="s">
        <v>12</v>
      </c>
      <c r="B21" s="131"/>
      <c r="C21" s="132"/>
      <c r="D21" s="132"/>
      <c r="E21" s="132"/>
      <c r="F21" s="132"/>
      <c r="G21" s="132"/>
      <c r="H21" s="132"/>
      <c r="I21" s="132"/>
      <c r="J21" s="132"/>
      <c r="K21" s="132"/>
      <c r="L21" s="132"/>
      <c r="M21" s="133"/>
    </row>
    <row r="22" spans="1:13" ht="15.75" thickBot="1" x14ac:dyDescent="0.3"/>
    <row r="23" spans="1:13" ht="15.75" thickBot="1" x14ac:dyDescent="0.3">
      <c r="B23" s="75"/>
      <c r="C23" s="143" t="s">
        <v>30</v>
      </c>
      <c r="D23" s="143"/>
      <c r="E23" s="143"/>
      <c r="F23" s="143"/>
      <c r="G23" s="143"/>
      <c r="H23" s="143"/>
      <c r="I23" s="143"/>
      <c r="J23" s="144"/>
    </row>
    <row r="24" spans="1:13" x14ac:dyDescent="0.25">
      <c r="B24" s="57" t="s">
        <v>23</v>
      </c>
      <c r="C24" s="58" t="s">
        <v>13</v>
      </c>
      <c r="D24" s="59" t="s">
        <v>14</v>
      </c>
      <c r="E24" s="60" t="s">
        <v>15</v>
      </c>
      <c r="F24" s="60" t="s">
        <v>16</v>
      </c>
      <c r="G24" s="58" t="s">
        <v>18</v>
      </c>
      <c r="H24" s="58" t="s">
        <v>20</v>
      </c>
      <c r="I24" s="60" t="s">
        <v>21</v>
      </c>
      <c r="J24" s="61" t="s">
        <v>22</v>
      </c>
    </row>
    <row r="25" spans="1:13" x14ac:dyDescent="0.25">
      <c r="B25" s="136" t="s">
        <v>36</v>
      </c>
      <c r="C25" s="34">
        <v>5.0000000000000002E-5</v>
      </c>
      <c r="D25" s="35">
        <f>B14</f>
        <v>720</v>
      </c>
      <c r="E25" s="36">
        <f t="shared" ref="E25:F25" si="0">C14</f>
        <v>650</v>
      </c>
      <c r="F25" s="36">
        <f t="shared" si="0"/>
        <v>729</v>
      </c>
      <c r="G25" s="51">
        <f>AVERAGE(D25:F25)</f>
        <v>699.66666666666663</v>
      </c>
      <c r="H25" s="37">
        <f t="shared" ref="H25:H30" si="1">G25/$G$29</f>
        <v>1.0047869794159885</v>
      </c>
      <c r="I25" s="4">
        <f>STDEV(D25:F25)</f>
        <v>43.247350593225171</v>
      </c>
      <c r="J25" s="62">
        <f>I25/G25*100</f>
        <v>6.1811363401465229</v>
      </c>
      <c r="L25" s="9" t="s">
        <v>29</v>
      </c>
      <c r="M25" s="95" t="s">
        <v>31</v>
      </c>
    </row>
    <row r="26" spans="1:13" x14ac:dyDescent="0.25">
      <c r="B26" s="137"/>
      <c r="C26" s="21">
        <f>C25/2</f>
        <v>2.5000000000000001E-5</v>
      </c>
      <c r="D26" s="22">
        <f t="shared" ref="D26:F30" si="2">B15</f>
        <v>625</v>
      </c>
      <c r="E26" s="50">
        <f t="shared" si="2"/>
        <v>675</v>
      </c>
      <c r="F26" s="23">
        <f t="shared" si="2"/>
        <v>704</v>
      </c>
      <c r="G26" s="52">
        <f t="shared" ref="G26:G29" si="3">AVERAGE(D26:F26)</f>
        <v>668</v>
      </c>
      <c r="H26" s="25">
        <f t="shared" si="1"/>
        <v>0.95931067496409761</v>
      </c>
      <c r="I26" s="6">
        <f t="shared" ref="I26:I30" si="4">STDEV(D26:F26)</f>
        <v>39.962482405376171</v>
      </c>
      <c r="J26" s="63">
        <f t="shared" ref="J26:J30" si="5">I26/G26*100</f>
        <v>5.9824075457149952</v>
      </c>
      <c r="L26" s="9" t="s">
        <v>32</v>
      </c>
      <c r="M26" s="95" t="s">
        <v>34</v>
      </c>
    </row>
    <row r="27" spans="1:13" x14ac:dyDescent="0.25">
      <c r="B27" s="137"/>
      <c r="C27" s="21">
        <f>C26/2.5</f>
        <v>1.0000000000000001E-5</v>
      </c>
      <c r="D27" s="22">
        <f t="shared" si="2"/>
        <v>673</v>
      </c>
      <c r="E27" s="23">
        <f t="shared" si="2"/>
        <v>731</v>
      </c>
      <c r="F27" s="23">
        <f t="shared" si="2"/>
        <v>886</v>
      </c>
      <c r="G27" s="52">
        <f t="shared" si="3"/>
        <v>763.33333333333337</v>
      </c>
      <c r="H27" s="25">
        <f t="shared" si="1"/>
        <v>1.096218286261369</v>
      </c>
      <c r="I27" s="6">
        <f t="shared" si="4"/>
        <v>110.11963191608194</v>
      </c>
      <c r="J27" s="63">
        <f t="shared" si="5"/>
        <v>14.426152652761825</v>
      </c>
      <c r="L27" s="9" t="s">
        <v>33</v>
      </c>
      <c r="M27" s="95" t="s">
        <v>35</v>
      </c>
    </row>
    <row r="28" spans="1:13" x14ac:dyDescent="0.25">
      <c r="B28" s="138"/>
      <c r="C28" s="15">
        <f>C27/2</f>
        <v>5.0000000000000004E-6</v>
      </c>
      <c r="D28" s="32">
        <f t="shared" si="2"/>
        <v>533</v>
      </c>
      <c r="E28" s="30">
        <f t="shared" si="2"/>
        <v>593</v>
      </c>
      <c r="F28" s="30">
        <f t="shared" si="2"/>
        <v>641</v>
      </c>
      <c r="G28" s="17">
        <f t="shared" si="3"/>
        <v>589</v>
      </c>
      <c r="H28" s="12">
        <f t="shared" si="1"/>
        <v>0.84585926280516988</v>
      </c>
      <c r="I28" s="8">
        <f t="shared" si="4"/>
        <v>54.110997033874732</v>
      </c>
      <c r="J28" s="64">
        <f t="shared" si="5"/>
        <v>9.1869264913199888</v>
      </c>
    </row>
    <row r="29" spans="1:13" x14ac:dyDescent="0.25">
      <c r="B29" s="139" t="s">
        <v>50</v>
      </c>
      <c r="C29" s="140"/>
      <c r="D29" s="93">
        <f t="shared" si="2"/>
        <v>661</v>
      </c>
      <c r="E29" s="94">
        <f t="shared" si="2"/>
        <v>853</v>
      </c>
      <c r="F29" s="94">
        <f t="shared" si="2"/>
        <v>575</v>
      </c>
      <c r="G29" s="16">
        <f t="shared" si="3"/>
        <v>696.33333333333337</v>
      </c>
      <c r="H29" s="11">
        <f t="shared" si="1"/>
        <v>1</v>
      </c>
      <c r="I29" s="6">
        <f t="shared" si="4"/>
        <v>142.32825908207187</v>
      </c>
      <c r="J29" s="63">
        <f t="shared" si="5"/>
        <v>20.439673396180737</v>
      </c>
    </row>
    <row r="30" spans="1:13" ht="15.75" thickBot="1" x14ac:dyDescent="0.3">
      <c r="B30" s="134" t="s">
        <v>17</v>
      </c>
      <c r="C30" s="135"/>
      <c r="D30" s="114">
        <f t="shared" si="2"/>
        <v>693</v>
      </c>
      <c r="E30" s="92">
        <f t="shared" si="2"/>
        <v>790</v>
      </c>
      <c r="F30" s="92">
        <f t="shared" si="2"/>
        <v>900</v>
      </c>
      <c r="G30" s="67">
        <f>AVERAGE(D30:F30)</f>
        <v>794.33333333333337</v>
      </c>
      <c r="H30" s="68">
        <f t="shared" si="1"/>
        <v>1.1407371948300622</v>
      </c>
      <c r="I30" s="69">
        <f t="shared" si="4"/>
        <v>103.56801307997259</v>
      </c>
      <c r="J30" s="70">
        <f t="shared" si="5"/>
        <v>13.038356661347786</v>
      </c>
    </row>
    <row r="31" spans="1:13" ht="15.75" thickBot="1" x14ac:dyDescent="0.3">
      <c r="B31" s="94"/>
      <c r="C31" s="94"/>
      <c r="D31" s="93"/>
      <c r="E31" s="94"/>
      <c r="F31" s="94"/>
      <c r="G31" s="5"/>
      <c r="H31" s="53"/>
      <c r="I31" s="6"/>
      <c r="J31" s="5"/>
    </row>
    <row r="32" spans="1:13" x14ac:dyDescent="0.25">
      <c r="B32" s="77"/>
      <c r="C32" s="78"/>
      <c r="D32" s="149" t="s">
        <v>42</v>
      </c>
      <c r="E32" s="146"/>
      <c r="F32" s="146"/>
      <c r="G32" s="146"/>
      <c r="H32" s="146"/>
      <c r="I32" s="146"/>
      <c r="J32" s="147"/>
    </row>
    <row r="33" spans="2:10" x14ac:dyDescent="0.25">
      <c r="B33" s="72" t="s">
        <v>23</v>
      </c>
      <c r="C33" s="10" t="s">
        <v>13</v>
      </c>
      <c r="D33" s="2" t="s">
        <v>14</v>
      </c>
      <c r="E33" s="3" t="s">
        <v>15</v>
      </c>
      <c r="F33" s="3" t="s">
        <v>16</v>
      </c>
      <c r="G33" s="10" t="s">
        <v>18</v>
      </c>
      <c r="H33" s="2" t="s">
        <v>20</v>
      </c>
      <c r="I33" s="2" t="s">
        <v>21</v>
      </c>
      <c r="J33" s="73" t="s">
        <v>22</v>
      </c>
    </row>
    <row r="34" spans="2:10" x14ac:dyDescent="0.25">
      <c r="B34" s="136" t="s">
        <v>36</v>
      </c>
      <c r="C34" s="34">
        <v>5.0000000000000002E-5</v>
      </c>
      <c r="D34" s="93">
        <f t="shared" ref="D34:F39" si="6">E14</f>
        <v>590</v>
      </c>
      <c r="E34" s="94">
        <f t="shared" si="6"/>
        <v>659</v>
      </c>
      <c r="F34" s="94">
        <f t="shared" si="6"/>
        <v>811</v>
      </c>
      <c r="G34" s="51">
        <f>AVERAGE(D34:F34)</f>
        <v>686.66666666666663</v>
      </c>
      <c r="H34" s="55">
        <f t="shared" ref="H34:H39" si="7">G34/$G$38</f>
        <v>1.5396113602391628</v>
      </c>
      <c r="I34" s="56">
        <f>STDEV(D34:F34)</f>
        <v>113.06782625191559</v>
      </c>
      <c r="J34" s="62">
        <f>I34/G34*100</f>
        <v>16.466188289113923</v>
      </c>
    </row>
    <row r="35" spans="2:10" x14ac:dyDescent="0.25">
      <c r="B35" s="137"/>
      <c r="C35" s="21">
        <f>C34/2</f>
        <v>2.5000000000000001E-5</v>
      </c>
      <c r="D35" s="93">
        <f t="shared" si="6"/>
        <v>619</v>
      </c>
      <c r="E35" s="94">
        <f t="shared" si="6"/>
        <v>890</v>
      </c>
      <c r="F35" s="94">
        <f t="shared" si="6"/>
        <v>601</v>
      </c>
      <c r="G35" s="52">
        <f t="shared" ref="G35:G38" si="8">AVERAGE(D35:F35)</f>
        <v>703.33333333333337</v>
      </c>
      <c r="H35" s="53">
        <f t="shared" si="7"/>
        <v>1.5769805680119582</v>
      </c>
      <c r="I35" s="18">
        <f t="shared" ref="I35:I39" si="9">STDEV(D35:F35)</f>
        <v>161.90841032303842</v>
      </c>
      <c r="J35" s="63">
        <f t="shared" ref="J35:J39" si="10">I35/G35*100</f>
        <v>23.020153126498354</v>
      </c>
    </row>
    <row r="36" spans="2:10" x14ac:dyDescent="0.25">
      <c r="B36" s="137"/>
      <c r="C36" s="21">
        <f>C35/2.5</f>
        <v>1.0000000000000001E-5</v>
      </c>
      <c r="D36" s="93">
        <f t="shared" si="6"/>
        <v>897</v>
      </c>
      <c r="E36" s="94">
        <f t="shared" si="6"/>
        <v>874</v>
      </c>
      <c r="F36" s="94">
        <f t="shared" si="6"/>
        <v>775</v>
      </c>
      <c r="G36" s="52">
        <f t="shared" si="8"/>
        <v>848.66666666666663</v>
      </c>
      <c r="H36" s="53">
        <f t="shared" si="7"/>
        <v>1.9028400597907325</v>
      </c>
      <c r="I36" s="18">
        <f t="shared" si="9"/>
        <v>64.825406541982701</v>
      </c>
      <c r="J36" s="63">
        <f t="shared" si="10"/>
        <v>7.6385003780812299</v>
      </c>
    </row>
    <row r="37" spans="2:10" x14ac:dyDescent="0.25">
      <c r="B37" s="138"/>
      <c r="C37" s="15">
        <f>C36/2</f>
        <v>5.0000000000000004E-6</v>
      </c>
      <c r="D37" s="32">
        <f t="shared" si="6"/>
        <v>572</v>
      </c>
      <c r="E37" s="30">
        <f t="shared" si="6"/>
        <v>992</v>
      </c>
      <c r="F37" s="30">
        <f t="shared" si="6"/>
        <v>584</v>
      </c>
      <c r="G37" s="17">
        <f t="shared" si="8"/>
        <v>716</v>
      </c>
      <c r="H37" s="54">
        <f t="shared" si="7"/>
        <v>1.6053811659192825</v>
      </c>
      <c r="I37" s="19">
        <f t="shared" si="9"/>
        <v>239.09830614205529</v>
      </c>
      <c r="J37" s="64">
        <f t="shared" si="10"/>
        <v>33.393618176264702</v>
      </c>
    </row>
    <row r="38" spans="2:10" x14ac:dyDescent="0.25">
      <c r="B38" s="139" t="s">
        <v>50</v>
      </c>
      <c r="C38" s="140"/>
      <c r="D38" s="93">
        <f t="shared" si="6"/>
        <v>421</v>
      </c>
      <c r="E38" s="94">
        <f t="shared" si="6"/>
        <v>492</v>
      </c>
      <c r="F38" s="94">
        <f t="shared" si="6"/>
        <v>425</v>
      </c>
      <c r="G38" s="16">
        <f t="shared" si="8"/>
        <v>446</v>
      </c>
      <c r="H38" s="53">
        <f t="shared" si="7"/>
        <v>1</v>
      </c>
      <c r="I38" s="18">
        <f t="shared" si="9"/>
        <v>39.887341350358263</v>
      </c>
      <c r="J38" s="63">
        <f t="shared" si="10"/>
        <v>8.9433500785556639</v>
      </c>
    </row>
    <row r="39" spans="2:10" ht="15.75" thickBot="1" x14ac:dyDescent="0.3">
      <c r="B39" s="134" t="s">
        <v>17</v>
      </c>
      <c r="C39" s="141"/>
      <c r="D39" s="92">
        <f t="shared" si="6"/>
        <v>751</v>
      </c>
      <c r="E39" s="92">
        <f t="shared" si="6"/>
        <v>757</v>
      </c>
      <c r="F39" s="92">
        <f t="shared" si="6"/>
        <v>815</v>
      </c>
      <c r="G39" s="74">
        <f>AVERAGE(D39:F39)</f>
        <v>774.33333333333337</v>
      </c>
      <c r="H39" s="71">
        <f t="shared" si="7"/>
        <v>1.7361733931240659</v>
      </c>
      <c r="I39" s="74">
        <f t="shared" si="9"/>
        <v>35.345909711497498</v>
      </c>
      <c r="J39" s="70">
        <f t="shared" si="10"/>
        <v>4.564689157748278</v>
      </c>
    </row>
    <row r="40" spans="2:10" ht="15.75" thickBot="1" x14ac:dyDescent="0.3">
      <c r="B40" s="94"/>
      <c r="C40" s="94"/>
      <c r="D40" s="94"/>
      <c r="E40" s="94"/>
      <c r="F40" s="94"/>
      <c r="G40" s="5"/>
      <c r="H40" s="53"/>
      <c r="I40" s="5"/>
      <c r="J40" s="5"/>
    </row>
    <row r="41" spans="2:10" x14ac:dyDescent="0.25">
      <c r="B41" s="76"/>
      <c r="C41" s="79"/>
      <c r="D41" s="150" t="s">
        <v>35</v>
      </c>
      <c r="E41" s="148"/>
      <c r="F41" s="148"/>
      <c r="G41" s="148"/>
      <c r="H41" s="148"/>
      <c r="I41" s="148"/>
      <c r="J41" s="151"/>
    </row>
    <row r="42" spans="2:10" x14ac:dyDescent="0.25">
      <c r="B42" s="72" t="s">
        <v>23</v>
      </c>
      <c r="C42" s="10" t="s">
        <v>13</v>
      </c>
      <c r="D42" s="2" t="s">
        <v>14</v>
      </c>
      <c r="E42" s="3" t="s">
        <v>15</v>
      </c>
      <c r="F42" s="3" t="s">
        <v>16</v>
      </c>
      <c r="G42" s="10" t="s">
        <v>18</v>
      </c>
      <c r="H42" s="2" t="s">
        <v>20</v>
      </c>
      <c r="I42" s="2" t="s">
        <v>21</v>
      </c>
      <c r="J42" s="73" t="s">
        <v>22</v>
      </c>
    </row>
    <row r="43" spans="2:10" x14ac:dyDescent="0.25">
      <c r="B43" s="136" t="s">
        <v>36</v>
      </c>
      <c r="C43" s="34">
        <v>5.0000000000000002E-5</v>
      </c>
      <c r="D43" s="93">
        <f t="shared" ref="D43:F48" si="11">H14</f>
        <v>654</v>
      </c>
      <c r="E43" s="94">
        <f t="shared" si="11"/>
        <v>604</v>
      </c>
      <c r="F43" s="94">
        <f t="shared" si="11"/>
        <v>516</v>
      </c>
      <c r="G43" s="51">
        <f>AVERAGE(D43:F43)</f>
        <v>591.33333333333337</v>
      </c>
      <c r="H43" s="55">
        <f>G43/$G$47</f>
        <v>0.77467248908296948</v>
      </c>
      <c r="I43" s="56">
        <f>STDEV(D43:F43)</f>
        <v>69.86653944008772</v>
      </c>
      <c r="J43" s="62">
        <f>I43/G43*100</f>
        <v>11.815085587388001</v>
      </c>
    </row>
    <row r="44" spans="2:10" x14ac:dyDescent="0.25">
      <c r="B44" s="137"/>
      <c r="C44" s="21">
        <f>C43/2</f>
        <v>2.5000000000000001E-5</v>
      </c>
      <c r="D44" s="93">
        <f t="shared" si="11"/>
        <v>576</v>
      </c>
      <c r="E44" s="94">
        <f t="shared" si="11"/>
        <v>625</v>
      </c>
      <c r="F44" s="94">
        <f t="shared" si="11"/>
        <v>636</v>
      </c>
      <c r="G44" s="52">
        <f t="shared" ref="G44:G47" si="12">AVERAGE(D44:F44)</f>
        <v>612.33333333333337</v>
      </c>
      <c r="H44" s="53">
        <f t="shared" ref="H44:H48" si="13">G44/$G$47</f>
        <v>0.80218340611353711</v>
      </c>
      <c r="I44" s="18">
        <f t="shared" ref="I44:I48" si="14">STDEV(D44:F44)</f>
        <v>31.942656954820357</v>
      </c>
      <c r="J44" s="63">
        <f t="shared" ref="J44:J48" si="15">I44/G44*100</f>
        <v>5.2165471347012016</v>
      </c>
    </row>
    <row r="45" spans="2:10" x14ac:dyDescent="0.25">
      <c r="B45" s="137"/>
      <c r="C45" s="21">
        <f>C44/2.5</f>
        <v>1.0000000000000001E-5</v>
      </c>
      <c r="D45" s="93">
        <f t="shared" si="11"/>
        <v>910</v>
      </c>
      <c r="E45" s="94">
        <f t="shared" si="11"/>
        <v>853</v>
      </c>
      <c r="F45" s="94">
        <f t="shared" si="11"/>
        <v>868</v>
      </c>
      <c r="G45" s="52">
        <f t="shared" si="12"/>
        <v>877</v>
      </c>
      <c r="H45" s="53">
        <f t="shared" si="13"/>
        <v>1.1489082969432314</v>
      </c>
      <c r="I45" s="18">
        <f t="shared" si="14"/>
        <v>29.546573405388315</v>
      </c>
      <c r="J45" s="63">
        <f t="shared" si="15"/>
        <v>3.3690505593373219</v>
      </c>
    </row>
    <row r="46" spans="2:10" x14ac:dyDescent="0.25">
      <c r="B46" s="138"/>
      <c r="C46" s="15">
        <f>C45/2</f>
        <v>5.0000000000000004E-6</v>
      </c>
      <c r="D46" s="32">
        <f t="shared" si="11"/>
        <v>1006</v>
      </c>
      <c r="E46" s="30">
        <f t="shared" si="11"/>
        <v>644</v>
      </c>
      <c r="F46" s="30">
        <f t="shared" si="11"/>
        <v>665</v>
      </c>
      <c r="G46" s="17">
        <f t="shared" si="12"/>
        <v>771.66666666666663</v>
      </c>
      <c r="H46" s="54">
        <f t="shared" si="13"/>
        <v>1.0109170305676856</v>
      </c>
      <c r="I46" s="19">
        <f t="shared" si="14"/>
        <v>203.21007192886225</v>
      </c>
      <c r="J46" s="64">
        <f t="shared" si="15"/>
        <v>26.333918608491867</v>
      </c>
    </row>
    <row r="47" spans="2:10" x14ac:dyDescent="0.25">
      <c r="B47" s="139" t="s">
        <v>50</v>
      </c>
      <c r="C47" s="140"/>
      <c r="D47" s="93">
        <f t="shared" si="11"/>
        <v>784</v>
      </c>
      <c r="E47" s="94">
        <f t="shared" si="11"/>
        <v>831</v>
      </c>
      <c r="F47" s="94">
        <f t="shared" si="11"/>
        <v>675</v>
      </c>
      <c r="G47" s="16">
        <f t="shared" si="12"/>
        <v>763.33333333333337</v>
      </c>
      <c r="H47" s="53">
        <f t="shared" si="13"/>
        <v>1</v>
      </c>
      <c r="I47" s="18">
        <f t="shared" si="14"/>
        <v>80.027078750466288</v>
      </c>
      <c r="J47" s="63">
        <f t="shared" si="15"/>
        <v>10.483896779537067</v>
      </c>
    </row>
    <row r="48" spans="2:10" ht="15.75" thickBot="1" x14ac:dyDescent="0.3">
      <c r="B48" s="134" t="s">
        <v>17</v>
      </c>
      <c r="C48" s="135"/>
      <c r="D48" s="114">
        <f t="shared" si="11"/>
        <v>1139</v>
      </c>
      <c r="E48" s="92">
        <f t="shared" si="11"/>
        <v>897</v>
      </c>
      <c r="F48" s="92">
        <f t="shared" si="11"/>
        <v>879</v>
      </c>
      <c r="G48" s="67">
        <f>AVERAGE(D48:F48)</f>
        <v>971.66666666666663</v>
      </c>
      <c r="H48" s="71">
        <f t="shared" si="13"/>
        <v>1.2729257641921397</v>
      </c>
      <c r="I48" s="74">
        <f t="shared" si="14"/>
        <v>145.19412292972899</v>
      </c>
      <c r="J48" s="70">
        <f t="shared" si="15"/>
        <v>14.942791382133343</v>
      </c>
    </row>
  </sheetData>
  <mergeCells count="12">
    <mergeCell ref="B48:C48"/>
    <mergeCell ref="C23:J23"/>
    <mergeCell ref="B25:B28"/>
    <mergeCell ref="B29:C29"/>
    <mergeCell ref="B30:C30"/>
    <mergeCell ref="D32:J32"/>
    <mergeCell ref="B34:B37"/>
    <mergeCell ref="B38:C38"/>
    <mergeCell ref="B39:C39"/>
    <mergeCell ref="D41:J41"/>
    <mergeCell ref="B43:B46"/>
    <mergeCell ref="B47:C4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48"/>
  <sheetViews>
    <sheetView topLeftCell="A19" workbookViewId="0">
      <selection activeCell="O16" sqref="O16"/>
    </sheetView>
  </sheetViews>
  <sheetFormatPr defaultRowHeight="15" x14ac:dyDescent="0.25"/>
  <cols>
    <col min="1" max="1" width="4.28515625" style="122" customWidth="1"/>
    <col min="2" max="7" width="9.140625" style="122"/>
    <col min="8" max="8" width="13.5703125" style="122" bestFit="1" customWidth="1"/>
    <col min="9" max="9" width="9.5703125" style="122" bestFit="1" customWidth="1"/>
    <col min="10" max="14" width="9.140625" style="122"/>
    <col min="15" max="15" width="13.5703125" style="122" bestFit="1" customWidth="1"/>
    <col min="16" max="22" width="9.140625" style="122"/>
    <col min="23" max="23" width="13.5703125" style="122" bestFit="1" customWidth="1"/>
    <col min="24" max="16384" width="9.140625" style="122"/>
  </cols>
  <sheetData>
    <row r="3" spans="1:13" x14ac:dyDescent="0.25">
      <c r="A3" s="171" t="s">
        <v>0</v>
      </c>
      <c r="B3" s="170"/>
      <c r="C3" s="170"/>
      <c r="D3" s="171" t="s">
        <v>1</v>
      </c>
      <c r="E3" s="170"/>
      <c r="F3" s="170"/>
      <c r="G3" s="170"/>
      <c r="H3" s="170"/>
      <c r="I3" s="170"/>
      <c r="J3" s="170"/>
      <c r="K3" s="171" t="s">
        <v>57</v>
      </c>
      <c r="L3" s="170"/>
      <c r="M3" s="170"/>
    </row>
    <row r="4" spans="1:13" x14ac:dyDescent="0.25">
      <c r="A4" s="171" t="s">
        <v>2</v>
      </c>
      <c r="B4" s="170"/>
      <c r="C4" s="170"/>
      <c r="D4" s="170"/>
      <c r="E4" s="170"/>
      <c r="F4" s="170"/>
      <c r="G4" s="170"/>
      <c r="H4" s="170"/>
      <c r="I4" s="171" t="s">
        <v>58</v>
      </c>
      <c r="J4" s="170"/>
      <c r="K4" s="171" t="s">
        <v>59</v>
      </c>
      <c r="L4" s="170"/>
      <c r="M4" s="170"/>
    </row>
    <row r="5" spans="1:13" x14ac:dyDescent="0.25">
      <c r="A5" s="171" t="s">
        <v>39</v>
      </c>
      <c r="B5" s="170"/>
      <c r="C5" s="170"/>
      <c r="D5" s="170"/>
      <c r="E5" s="170"/>
      <c r="F5" s="170"/>
      <c r="G5" s="170"/>
      <c r="H5" s="170"/>
      <c r="I5" s="170"/>
      <c r="J5" s="170"/>
      <c r="K5" s="170"/>
      <c r="L5" s="170"/>
      <c r="M5" s="170"/>
    </row>
    <row r="6" spans="1:13" x14ac:dyDescent="0.25">
      <c r="A6" s="171" t="s">
        <v>40</v>
      </c>
      <c r="B6" s="170"/>
      <c r="C6" s="170"/>
      <c r="D6" s="170"/>
      <c r="E6" s="170"/>
      <c r="F6" s="170"/>
      <c r="G6" s="170"/>
      <c r="H6" s="170"/>
      <c r="I6" s="170"/>
      <c r="J6" s="170"/>
      <c r="K6" s="170"/>
      <c r="L6" s="170"/>
      <c r="M6" s="170"/>
    </row>
    <row r="7" spans="1:13" x14ac:dyDescent="0.25">
      <c r="A7" s="171" t="s">
        <v>60</v>
      </c>
      <c r="B7" s="170"/>
      <c r="C7" s="170"/>
      <c r="D7" s="170"/>
      <c r="E7" s="170"/>
      <c r="F7" s="170"/>
      <c r="G7" s="170"/>
      <c r="H7" s="170"/>
      <c r="I7" s="170"/>
      <c r="J7" s="170"/>
      <c r="K7" s="170"/>
      <c r="L7" s="170"/>
      <c r="M7" s="170"/>
    </row>
    <row r="8" spans="1:13" x14ac:dyDescent="0.25">
      <c r="A8" s="171" t="s">
        <v>3</v>
      </c>
      <c r="B8" s="170"/>
      <c r="C8" s="170"/>
      <c r="D8" s="170"/>
      <c r="E8" s="170"/>
      <c r="F8" s="170"/>
      <c r="G8" s="170"/>
      <c r="H8" s="170"/>
      <c r="I8" s="170"/>
      <c r="J8" s="170"/>
      <c r="K8" s="170"/>
      <c r="L8" s="170"/>
      <c r="M8" s="170"/>
    </row>
    <row r="12" spans="1:13" x14ac:dyDescent="0.25">
      <c r="A12" s="170"/>
      <c r="B12" s="170" t="s">
        <v>4</v>
      </c>
      <c r="C12" s="170"/>
      <c r="D12" s="170"/>
      <c r="E12" s="170"/>
      <c r="F12" s="170"/>
      <c r="G12" s="170"/>
      <c r="H12" s="170"/>
      <c r="I12" s="170"/>
      <c r="J12" s="170"/>
      <c r="K12" s="170"/>
      <c r="L12" s="170"/>
      <c r="M12" s="170"/>
    </row>
    <row r="13" spans="1:13" x14ac:dyDescent="0.25">
      <c r="A13" s="170"/>
      <c r="B13" s="172">
        <v>1</v>
      </c>
      <c r="C13" s="172">
        <v>2</v>
      </c>
      <c r="D13" s="172">
        <v>3</v>
      </c>
      <c r="E13" s="172">
        <v>4</v>
      </c>
      <c r="F13" s="172">
        <v>5</v>
      </c>
      <c r="G13" s="172">
        <v>6</v>
      </c>
      <c r="H13" s="172">
        <v>7</v>
      </c>
      <c r="I13" s="172">
        <v>8</v>
      </c>
      <c r="J13" s="172">
        <v>9</v>
      </c>
      <c r="K13" s="172">
        <v>10</v>
      </c>
      <c r="L13" s="172">
        <v>11</v>
      </c>
      <c r="M13" s="172">
        <v>12</v>
      </c>
    </row>
    <row r="14" spans="1:13" x14ac:dyDescent="0.25">
      <c r="A14" s="172" t="s">
        <v>5</v>
      </c>
      <c r="B14" s="173">
        <v>733</v>
      </c>
      <c r="C14" s="174">
        <v>661</v>
      </c>
      <c r="D14" s="174">
        <v>741</v>
      </c>
      <c r="E14" s="174">
        <v>657</v>
      </c>
      <c r="F14" s="174">
        <v>730</v>
      </c>
      <c r="G14" s="174">
        <v>881</v>
      </c>
      <c r="H14" s="174">
        <v>719</v>
      </c>
      <c r="I14" s="174">
        <v>670</v>
      </c>
      <c r="J14" s="174">
        <v>590</v>
      </c>
      <c r="K14" s="174"/>
      <c r="L14" s="174"/>
      <c r="M14" s="175"/>
    </row>
    <row r="15" spans="1:13" x14ac:dyDescent="0.25">
      <c r="A15" s="172" t="s">
        <v>6</v>
      </c>
      <c r="B15" s="176">
        <v>708</v>
      </c>
      <c r="C15" s="177">
        <v>711</v>
      </c>
      <c r="D15" s="177">
        <v>751</v>
      </c>
      <c r="E15" s="177">
        <v>652</v>
      </c>
      <c r="F15" s="177">
        <v>1001</v>
      </c>
      <c r="G15" s="177">
        <v>636</v>
      </c>
      <c r="H15" s="177">
        <v>646</v>
      </c>
      <c r="I15" s="177">
        <v>672</v>
      </c>
      <c r="J15" s="177">
        <v>687</v>
      </c>
      <c r="K15" s="177"/>
      <c r="L15" s="177"/>
      <c r="M15" s="178"/>
    </row>
    <row r="16" spans="1:13" x14ac:dyDescent="0.25">
      <c r="A16" s="172" t="s">
        <v>7</v>
      </c>
      <c r="B16" s="176">
        <v>704</v>
      </c>
      <c r="C16" s="177">
        <v>748</v>
      </c>
      <c r="D16" s="177">
        <v>907</v>
      </c>
      <c r="E16" s="177">
        <v>900</v>
      </c>
      <c r="F16" s="177">
        <v>861</v>
      </c>
      <c r="G16" s="177">
        <v>765</v>
      </c>
      <c r="H16" s="177">
        <v>925</v>
      </c>
      <c r="I16" s="177">
        <v>870</v>
      </c>
      <c r="J16" s="177">
        <v>882</v>
      </c>
      <c r="K16" s="177"/>
      <c r="L16" s="177"/>
      <c r="M16" s="178"/>
    </row>
    <row r="17" spans="1:13" x14ac:dyDescent="0.25">
      <c r="A17" s="172" t="s">
        <v>8</v>
      </c>
      <c r="B17" s="176">
        <v>578</v>
      </c>
      <c r="C17" s="177">
        <v>605</v>
      </c>
      <c r="D17" s="177">
        <v>664</v>
      </c>
      <c r="E17" s="177">
        <v>575</v>
      </c>
      <c r="F17" s="177">
        <v>998</v>
      </c>
      <c r="G17" s="177">
        <v>597</v>
      </c>
      <c r="H17" s="177">
        <v>1006</v>
      </c>
      <c r="I17" s="177">
        <v>646</v>
      </c>
      <c r="J17" s="177">
        <v>666</v>
      </c>
      <c r="K17" s="177"/>
      <c r="L17" s="177"/>
      <c r="M17" s="178"/>
    </row>
    <row r="18" spans="1:13" x14ac:dyDescent="0.25">
      <c r="A18" s="172" t="s">
        <v>9</v>
      </c>
      <c r="B18" s="176">
        <v>589</v>
      </c>
      <c r="C18" s="177">
        <v>860</v>
      </c>
      <c r="D18" s="177">
        <v>577</v>
      </c>
      <c r="E18" s="177">
        <v>436</v>
      </c>
      <c r="F18" s="177">
        <v>493</v>
      </c>
      <c r="G18" s="177">
        <v>431</v>
      </c>
      <c r="H18" s="177">
        <v>594</v>
      </c>
      <c r="I18" s="177">
        <v>832</v>
      </c>
      <c r="J18" s="177">
        <v>684</v>
      </c>
      <c r="K18" s="177"/>
      <c r="L18" s="177"/>
      <c r="M18" s="178"/>
    </row>
    <row r="19" spans="1:13" x14ac:dyDescent="0.25">
      <c r="A19" s="172" t="s">
        <v>10</v>
      </c>
      <c r="B19" s="176">
        <v>699</v>
      </c>
      <c r="C19" s="177">
        <v>798</v>
      </c>
      <c r="D19" s="177">
        <v>952</v>
      </c>
      <c r="E19" s="177">
        <v>808</v>
      </c>
      <c r="F19" s="177">
        <v>826</v>
      </c>
      <c r="G19" s="177">
        <v>797</v>
      </c>
      <c r="H19" s="177">
        <v>1232</v>
      </c>
      <c r="I19" s="177">
        <v>897</v>
      </c>
      <c r="J19" s="177">
        <v>881</v>
      </c>
      <c r="K19" s="177"/>
      <c r="L19" s="177"/>
      <c r="M19" s="178"/>
    </row>
    <row r="20" spans="1:13" x14ac:dyDescent="0.25">
      <c r="A20" s="172" t="s">
        <v>11</v>
      </c>
      <c r="B20" s="176"/>
      <c r="C20" s="177"/>
      <c r="D20" s="177"/>
      <c r="E20" s="177"/>
      <c r="F20" s="177"/>
      <c r="G20" s="177"/>
      <c r="H20" s="177"/>
      <c r="I20" s="177"/>
      <c r="J20" s="177"/>
      <c r="K20" s="177"/>
      <c r="L20" s="177"/>
      <c r="M20" s="178"/>
    </row>
    <row r="21" spans="1:13" x14ac:dyDescent="0.25">
      <c r="A21" s="172" t="s">
        <v>12</v>
      </c>
      <c r="B21" s="179"/>
      <c r="C21" s="180"/>
      <c r="D21" s="180"/>
      <c r="E21" s="180"/>
      <c r="F21" s="180"/>
      <c r="G21" s="180"/>
      <c r="H21" s="180"/>
      <c r="I21" s="180"/>
      <c r="J21" s="180"/>
      <c r="K21" s="180"/>
      <c r="L21" s="180"/>
      <c r="M21" s="181"/>
    </row>
    <row r="22" spans="1:13" ht="15.75" thickBot="1" x14ac:dyDescent="0.3"/>
    <row r="23" spans="1:13" ht="15.75" thickBot="1" x14ac:dyDescent="0.3">
      <c r="B23" s="75"/>
      <c r="C23" s="143" t="s">
        <v>30</v>
      </c>
      <c r="D23" s="143"/>
      <c r="E23" s="143"/>
      <c r="F23" s="143"/>
      <c r="G23" s="143"/>
      <c r="H23" s="143"/>
      <c r="I23" s="143"/>
      <c r="J23" s="144"/>
    </row>
    <row r="24" spans="1:13" x14ac:dyDescent="0.25">
      <c r="B24" s="57" t="s">
        <v>23</v>
      </c>
      <c r="C24" s="58" t="s">
        <v>13</v>
      </c>
      <c r="D24" s="59" t="s">
        <v>14</v>
      </c>
      <c r="E24" s="60" t="s">
        <v>15</v>
      </c>
      <c r="F24" s="60" t="s">
        <v>16</v>
      </c>
      <c r="G24" s="58" t="s">
        <v>18</v>
      </c>
      <c r="H24" s="58" t="s">
        <v>20</v>
      </c>
      <c r="I24" s="60" t="s">
        <v>21</v>
      </c>
      <c r="J24" s="61" t="s">
        <v>22</v>
      </c>
    </row>
    <row r="25" spans="1:13" x14ac:dyDescent="0.25">
      <c r="B25" s="136" t="s">
        <v>36</v>
      </c>
      <c r="C25" s="34">
        <v>5.0000000000000002E-5</v>
      </c>
      <c r="D25" s="35">
        <f>B14</f>
        <v>733</v>
      </c>
      <c r="E25" s="36">
        <f t="shared" ref="E25:F25" si="0">C14</f>
        <v>661</v>
      </c>
      <c r="F25" s="36">
        <f t="shared" si="0"/>
        <v>741</v>
      </c>
      <c r="G25" s="51">
        <f>AVERAGE(D25:F25)</f>
        <v>711.66666666666663</v>
      </c>
      <c r="H25" s="37">
        <f t="shared" ref="H25:H30" si="1">G25/$G$29</f>
        <v>1.0538005923000986</v>
      </c>
      <c r="I25" s="4">
        <f>STDEV(D25:F25)</f>
        <v>44.060564378288817</v>
      </c>
      <c r="J25" s="62">
        <f>I25/G25*100</f>
        <v>6.1911800063169302</v>
      </c>
      <c r="L25" s="9" t="s">
        <v>29</v>
      </c>
      <c r="M25" s="122" t="s">
        <v>31</v>
      </c>
    </row>
    <row r="26" spans="1:13" x14ac:dyDescent="0.25">
      <c r="B26" s="137"/>
      <c r="C26" s="21">
        <f>C25/2</f>
        <v>2.5000000000000001E-5</v>
      </c>
      <c r="D26" s="22">
        <f t="shared" ref="D26:F30" si="2">B15</f>
        <v>708</v>
      </c>
      <c r="E26" s="50">
        <f t="shared" si="2"/>
        <v>711</v>
      </c>
      <c r="F26" s="23">
        <f t="shared" si="2"/>
        <v>751</v>
      </c>
      <c r="G26" s="52">
        <f t="shared" ref="G26:G29" si="3">AVERAGE(D26:F26)</f>
        <v>723.33333333333337</v>
      </c>
      <c r="H26" s="25">
        <f t="shared" si="1"/>
        <v>1.0710760118460019</v>
      </c>
      <c r="I26" s="6">
        <f t="shared" ref="I26:I30" si="4">STDEV(D26:F26)</f>
        <v>24.006943440041116</v>
      </c>
      <c r="J26" s="63">
        <f t="shared" ref="J26:J30" si="5">I26/G26*100</f>
        <v>3.3189322728167445</v>
      </c>
      <c r="L26" s="9" t="s">
        <v>32</v>
      </c>
      <c r="M26" s="122" t="s">
        <v>34</v>
      </c>
    </row>
    <row r="27" spans="1:13" x14ac:dyDescent="0.25">
      <c r="B27" s="137"/>
      <c r="C27" s="21">
        <f>C26/2.5</f>
        <v>1.0000000000000001E-5</v>
      </c>
      <c r="D27" s="22">
        <f t="shared" si="2"/>
        <v>704</v>
      </c>
      <c r="E27" s="23">
        <f t="shared" si="2"/>
        <v>748</v>
      </c>
      <c r="F27" s="23">
        <f t="shared" si="2"/>
        <v>907</v>
      </c>
      <c r="G27" s="52">
        <f t="shared" si="3"/>
        <v>786.33333333333337</v>
      </c>
      <c r="H27" s="25">
        <f t="shared" si="1"/>
        <v>1.1643632773938795</v>
      </c>
      <c r="I27" s="6">
        <f t="shared" si="4"/>
        <v>106.79107328486484</v>
      </c>
      <c r="J27" s="63">
        <f t="shared" si="5"/>
        <v>13.580891049368143</v>
      </c>
      <c r="L27" s="9" t="s">
        <v>33</v>
      </c>
      <c r="M27" s="122" t="s">
        <v>35</v>
      </c>
    </row>
    <row r="28" spans="1:13" x14ac:dyDescent="0.25">
      <c r="B28" s="138"/>
      <c r="C28" s="15">
        <f>C27/2</f>
        <v>5.0000000000000004E-6</v>
      </c>
      <c r="D28" s="32">
        <f t="shared" si="2"/>
        <v>578</v>
      </c>
      <c r="E28" s="30">
        <f t="shared" si="2"/>
        <v>605</v>
      </c>
      <c r="F28" s="30">
        <f t="shared" si="2"/>
        <v>664</v>
      </c>
      <c r="G28" s="17">
        <f t="shared" si="3"/>
        <v>615.66666666666663</v>
      </c>
      <c r="H28" s="12">
        <f t="shared" si="1"/>
        <v>0.91164856860809462</v>
      </c>
      <c r="I28" s="8">
        <f t="shared" si="4"/>
        <v>43.98105652816146</v>
      </c>
      <c r="J28" s="64">
        <f t="shared" si="5"/>
        <v>7.1436475140489648</v>
      </c>
    </row>
    <row r="29" spans="1:13" x14ac:dyDescent="0.25">
      <c r="B29" s="139" t="s">
        <v>50</v>
      </c>
      <c r="C29" s="140"/>
      <c r="D29" s="119">
        <f t="shared" si="2"/>
        <v>589</v>
      </c>
      <c r="E29" s="120">
        <f t="shared" si="2"/>
        <v>860</v>
      </c>
      <c r="F29" s="120">
        <f t="shared" si="2"/>
        <v>577</v>
      </c>
      <c r="G29" s="16">
        <f t="shared" si="3"/>
        <v>675.33333333333337</v>
      </c>
      <c r="H29" s="11">
        <f t="shared" si="1"/>
        <v>1</v>
      </c>
      <c r="I29" s="6">
        <f t="shared" si="4"/>
        <v>160.03853702572195</v>
      </c>
      <c r="J29" s="63">
        <f t="shared" si="5"/>
        <v>23.697710319702164</v>
      </c>
    </row>
    <row r="30" spans="1:13" ht="15.75" thickBot="1" x14ac:dyDescent="0.3">
      <c r="B30" s="134" t="s">
        <v>17</v>
      </c>
      <c r="C30" s="135"/>
      <c r="D30" s="121">
        <f t="shared" si="2"/>
        <v>699</v>
      </c>
      <c r="E30" s="118">
        <f t="shared" si="2"/>
        <v>798</v>
      </c>
      <c r="F30" s="118">
        <f t="shared" si="2"/>
        <v>952</v>
      </c>
      <c r="G30" s="67">
        <f>AVERAGE(D30:F30)</f>
        <v>816.33333333333337</v>
      </c>
      <c r="H30" s="68">
        <f t="shared" si="1"/>
        <v>1.2087857847976309</v>
      </c>
      <c r="I30" s="69">
        <f t="shared" si="4"/>
        <v>127.49248343856736</v>
      </c>
      <c r="J30" s="70">
        <f t="shared" si="5"/>
        <v>15.617699073732219</v>
      </c>
    </row>
    <row r="31" spans="1:13" ht="15.75" thickBot="1" x14ac:dyDescent="0.3">
      <c r="B31" s="120"/>
      <c r="C31" s="120"/>
      <c r="D31" s="119"/>
      <c r="E31" s="120"/>
      <c r="F31" s="120"/>
      <c r="G31" s="5"/>
      <c r="H31" s="53"/>
      <c r="I31" s="6"/>
      <c r="J31" s="5"/>
    </row>
    <row r="32" spans="1:13" x14ac:dyDescent="0.25">
      <c r="B32" s="77"/>
      <c r="C32" s="78"/>
      <c r="D32" s="149" t="s">
        <v>42</v>
      </c>
      <c r="E32" s="146"/>
      <c r="F32" s="146"/>
      <c r="G32" s="146"/>
      <c r="H32" s="146"/>
      <c r="I32" s="146"/>
      <c r="J32" s="147"/>
    </row>
    <row r="33" spans="2:10" x14ac:dyDescent="0.25">
      <c r="B33" s="72" t="s">
        <v>23</v>
      </c>
      <c r="C33" s="10" t="s">
        <v>13</v>
      </c>
      <c r="D33" s="2" t="s">
        <v>14</v>
      </c>
      <c r="E33" s="3" t="s">
        <v>15</v>
      </c>
      <c r="F33" s="3" t="s">
        <v>16</v>
      </c>
      <c r="G33" s="10" t="s">
        <v>18</v>
      </c>
      <c r="H33" s="2" t="s">
        <v>20</v>
      </c>
      <c r="I33" s="2" t="s">
        <v>21</v>
      </c>
      <c r="J33" s="73" t="s">
        <v>22</v>
      </c>
    </row>
    <row r="34" spans="2:10" x14ac:dyDescent="0.25">
      <c r="B34" s="136" t="s">
        <v>36</v>
      </c>
      <c r="C34" s="34">
        <v>5.0000000000000002E-5</v>
      </c>
      <c r="D34" s="119">
        <f t="shared" ref="D34:F39" si="6">E14</f>
        <v>657</v>
      </c>
      <c r="E34" s="120">
        <f t="shared" si="6"/>
        <v>730</v>
      </c>
      <c r="F34" s="120">
        <f t="shared" si="6"/>
        <v>881</v>
      </c>
      <c r="G34" s="51">
        <f>AVERAGE(D34:F34)</f>
        <v>756</v>
      </c>
      <c r="H34" s="55">
        <f t="shared" ref="H34:H39" si="7">G34/$G$38</f>
        <v>1.6676470588235295</v>
      </c>
      <c r="I34" s="56">
        <f>STDEV(D34:F34)</f>
        <v>114.24097338520886</v>
      </c>
      <c r="J34" s="62">
        <f>I34/G34*100</f>
        <v>15.111239865768367</v>
      </c>
    </row>
    <row r="35" spans="2:10" x14ac:dyDescent="0.25">
      <c r="B35" s="137"/>
      <c r="C35" s="21">
        <f>C34/2</f>
        <v>2.5000000000000001E-5</v>
      </c>
      <c r="D35" s="119">
        <f t="shared" si="6"/>
        <v>652</v>
      </c>
      <c r="E35" s="120">
        <f t="shared" si="6"/>
        <v>1001</v>
      </c>
      <c r="F35" s="120">
        <f t="shared" si="6"/>
        <v>636</v>
      </c>
      <c r="G35" s="52">
        <f t="shared" ref="G35:G38" si="8">AVERAGE(D35:F35)</f>
        <v>763</v>
      </c>
      <c r="H35" s="53">
        <f t="shared" si="7"/>
        <v>1.6830882352941177</v>
      </c>
      <c r="I35" s="18">
        <f t="shared" ref="I35:I39" si="9">STDEV(D35:F35)</f>
        <v>206.26924152669974</v>
      </c>
      <c r="J35" s="63">
        <f t="shared" ref="J35:J39" si="10">I35/G35*100</f>
        <v>27.033976609003897</v>
      </c>
    </row>
    <row r="36" spans="2:10" x14ac:dyDescent="0.25">
      <c r="B36" s="137"/>
      <c r="C36" s="21">
        <f>C35/2.5</f>
        <v>1.0000000000000001E-5</v>
      </c>
      <c r="D36" s="119">
        <f t="shared" si="6"/>
        <v>900</v>
      </c>
      <c r="E36" s="120">
        <f t="shared" si="6"/>
        <v>861</v>
      </c>
      <c r="F36" s="120">
        <f t="shared" si="6"/>
        <v>765</v>
      </c>
      <c r="G36" s="52">
        <f t="shared" si="8"/>
        <v>842</v>
      </c>
      <c r="H36" s="53">
        <f t="shared" si="7"/>
        <v>1.8573529411764707</v>
      </c>
      <c r="I36" s="18">
        <f t="shared" si="9"/>
        <v>69.476614770726997</v>
      </c>
      <c r="J36" s="63">
        <f t="shared" si="10"/>
        <v>8.2513794264521376</v>
      </c>
    </row>
    <row r="37" spans="2:10" x14ac:dyDescent="0.25">
      <c r="B37" s="138"/>
      <c r="C37" s="15">
        <f>C36/2</f>
        <v>5.0000000000000004E-6</v>
      </c>
      <c r="D37" s="32">
        <f t="shared" si="6"/>
        <v>575</v>
      </c>
      <c r="E37" s="30">
        <f t="shared" si="6"/>
        <v>998</v>
      </c>
      <c r="F37" s="30">
        <f t="shared" si="6"/>
        <v>597</v>
      </c>
      <c r="G37" s="17">
        <f t="shared" si="8"/>
        <v>723.33333333333337</v>
      </c>
      <c r="H37" s="54">
        <f t="shared" si="7"/>
        <v>1.5955882352941178</v>
      </c>
      <c r="I37" s="19">
        <f t="shared" si="9"/>
        <v>238.12251748487242</v>
      </c>
      <c r="J37" s="64">
        <f t="shared" si="10"/>
        <v>32.920163707586049</v>
      </c>
    </row>
    <row r="38" spans="2:10" x14ac:dyDescent="0.25">
      <c r="B38" s="139" t="s">
        <v>50</v>
      </c>
      <c r="C38" s="140"/>
      <c r="D38" s="119">
        <f t="shared" si="6"/>
        <v>436</v>
      </c>
      <c r="E38" s="120">
        <f t="shared" si="6"/>
        <v>493</v>
      </c>
      <c r="F38" s="120">
        <f t="shared" si="6"/>
        <v>431</v>
      </c>
      <c r="G38" s="16">
        <f t="shared" si="8"/>
        <v>453.33333333333331</v>
      </c>
      <c r="H38" s="53">
        <f t="shared" si="7"/>
        <v>1</v>
      </c>
      <c r="I38" s="18">
        <f t="shared" si="9"/>
        <v>34.443189941312539</v>
      </c>
      <c r="J38" s="63">
        <f t="shared" si="10"/>
        <v>7.5977624870542364</v>
      </c>
    </row>
    <row r="39" spans="2:10" ht="15.75" thickBot="1" x14ac:dyDescent="0.3">
      <c r="B39" s="134" t="s">
        <v>17</v>
      </c>
      <c r="C39" s="141"/>
      <c r="D39" s="118">
        <f t="shared" si="6"/>
        <v>808</v>
      </c>
      <c r="E39" s="118">
        <f t="shared" si="6"/>
        <v>826</v>
      </c>
      <c r="F39" s="118">
        <f t="shared" si="6"/>
        <v>797</v>
      </c>
      <c r="G39" s="74">
        <f>AVERAGE(D39:F39)</f>
        <v>810.33333333333337</v>
      </c>
      <c r="H39" s="71">
        <f t="shared" si="7"/>
        <v>1.7875000000000001</v>
      </c>
      <c r="I39" s="74">
        <f t="shared" si="9"/>
        <v>14.640127503998499</v>
      </c>
      <c r="J39" s="70">
        <f t="shared" si="10"/>
        <v>1.8066796590701559</v>
      </c>
    </row>
    <row r="40" spans="2:10" ht="15.75" thickBot="1" x14ac:dyDescent="0.3">
      <c r="B40" s="120"/>
      <c r="C40" s="120"/>
      <c r="D40" s="120"/>
      <c r="E40" s="120"/>
      <c r="F40" s="120"/>
      <c r="G40" s="5"/>
      <c r="H40" s="53"/>
      <c r="I40" s="5"/>
      <c r="J40" s="5"/>
    </row>
    <row r="41" spans="2:10" x14ac:dyDescent="0.25">
      <c r="B41" s="76"/>
      <c r="C41" s="79"/>
      <c r="D41" s="150" t="s">
        <v>35</v>
      </c>
      <c r="E41" s="148"/>
      <c r="F41" s="148"/>
      <c r="G41" s="148"/>
      <c r="H41" s="148"/>
      <c r="I41" s="148"/>
      <c r="J41" s="151"/>
    </row>
    <row r="42" spans="2:10" x14ac:dyDescent="0.25">
      <c r="B42" s="72" t="s">
        <v>23</v>
      </c>
      <c r="C42" s="10" t="s">
        <v>13</v>
      </c>
      <c r="D42" s="2" t="s">
        <v>14</v>
      </c>
      <c r="E42" s="3" t="s">
        <v>15</v>
      </c>
      <c r="F42" s="3" t="s">
        <v>16</v>
      </c>
      <c r="G42" s="10" t="s">
        <v>18</v>
      </c>
      <c r="H42" s="2" t="s">
        <v>20</v>
      </c>
      <c r="I42" s="2" t="s">
        <v>21</v>
      </c>
      <c r="J42" s="73" t="s">
        <v>22</v>
      </c>
    </row>
    <row r="43" spans="2:10" x14ac:dyDescent="0.25">
      <c r="B43" s="136" t="s">
        <v>36</v>
      </c>
      <c r="C43" s="34">
        <v>5.0000000000000002E-5</v>
      </c>
      <c r="D43" s="119">
        <f t="shared" ref="D43:F48" si="11">H14</f>
        <v>719</v>
      </c>
      <c r="E43" s="120">
        <f t="shared" si="11"/>
        <v>670</v>
      </c>
      <c r="F43" s="120">
        <f t="shared" si="11"/>
        <v>590</v>
      </c>
      <c r="G43" s="51">
        <f>AVERAGE(D43:F43)</f>
        <v>659.66666666666663</v>
      </c>
      <c r="H43" s="55">
        <f>G43/$G$47</f>
        <v>0.93791469194312782</v>
      </c>
      <c r="I43" s="56">
        <f>STDEV(D43:F43)</f>
        <v>65.117841897081732</v>
      </c>
      <c r="J43" s="62">
        <f>I43/G43*100</f>
        <v>9.8713251991533699</v>
      </c>
    </row>
    <row r="44" spans="2:10" x14ac:dyDescent="0.25">
      <c r="B44" s="137"/>
      <c r="C44" s="21">
        <f>C43/2</f>
        <v>2.5000000000000001E-5</v>
      </c>
      <c r="D44" s="119">
        <f t="shared" si="11"/>
        <v>646</v>
      </c>
      <c r="E44" s="120">
        <f t="shared" si="11"/>
        <v>672</v>
      </c>
      <c r="F44" s="120">
        <f t="shared" si="11"/>
        <v>687</v>
      </c>
      <c r="G44" s="52">
        <f t="shared" ref="G44:G47" si="12">AVERAGE(D44:F44)</f>
        <v>668.33333333333337</v>
      </c>
      <c r="H44" s="53">
        <f t="shared" ref="H44:H48" si="13">G44/$G$47</f>
        <v>0.95023696682464454</v>
      </c>
      <c r="I44" s="18">
        <f t="shared" ref="I44:I48" si="14">STDEV(D44:F44)</f>
        <v>20.744477176668816</v>
      </c>
      <c r="J44" s="63">
        <f t="shared" ref="J44:J48" si="15">I44/G44*100</f>
        <v>3.1039117970078025</v>
      </c>
    </row>
    <row r="45" spans="2:10" x14ac:dyDescent="0.25">
      <c r="B45" s="137"/>
      <c r="C45" s="21">
        <f>C44/2.5</f>
        <v>1.0000000000000001E-5</v>
      </c>
      <c r="D45" s="119">
        <f t="shared" si="11"/>
        <v>925</v>
      </c>
      <c r="E45" s="120">
        <f t="shared" si="11"/>
        <v>870</v>
      </c>
      <c r="F45" s="120">
        <f t="shared" si="11"/>
        <v>882</v>
      </c>
      <c r="G45" s="52">
        <f t="shared" si="12"/>
        <v>892.33333333333337</v>
      </c>
      <c r="H45" s="53">
        <f t="shared" si="13"/>
        <v>1.2687203791469195</v>
      </c>
      <c r="I45" s="18">
        <f t="shared" si="14"/>
        <v>28.919428302325294</v>
      </c>
      <c r="J45" s="63">
        <f t="shared" si="15"/>
        <v>3.2408772845340259</v>
      </c>
    </row>
    <row r="46" spans="2:10" x14ac:dyDescent="0.25">
      <c r="B46" s="138"/>
      <c r="C46" s="15">
        <f>C45/2</f>
        <v>5.0000000000000004E-6</v>
      </c>
      <c r="D46" s="32">
        <f t="shared" si="11"/>
        <v>1006</v>
      </c>
      <c r="E46" s="30">
        <f t="shared" si="11"/>
        <v>646</v>
      </c>
      <c r="F46" s="30">
        <f t="shared" si="11"/>
        <v>666</v>
      </c>
      <c r="G46" s="17">
        <f t="shared" si="12"/>
        <v>772.66666666666663</v>
      </c>
      <c r="H46" s="54">
        <f t="shared" si="13"/>
        <v>1.0985781990521326</v>
      </c>
      <c r="I46" s="19">
        <f t="shared" si="14"/>
        <v>202.31987873991366</v>
      </c>
      <c r="J46" s="64">
        <f t="shared" si="15"/>
        <v>26.184626238987963</v>
      </c>
    </row>
    <row r="47" spans="2:10" x14ac:dyDescent="0.25">
      <c r="B47" s="139" t="s">
        <v>50</v>
      </c>
      <c r="C47" s="140"/>
      <c r="D47" s="119">
        <f t="shared" si="11"/>
        <v>594</v>
      </c>
      <c r="E47" s="120">
        <f t="shared" si="11"/>
        <v>832</v>
      </c>
      <c r="F47" s="120">
        <f t="shared" si="11"/>
        <v>684</v>
      </c>
      <c r="G47" s="16">
        <f t="shared" si="12"/>
        <v>703.33333333333337</v>
      </c>
      <c r="H47" s="53">
        <f t="shared" si="13"/>
        <v>1</v>
      </c>
      <c r="I47" s="18">
        <f t="shared" si="14"/>
        <v>120.1720988138818</v>
      </c>
      <c r="J47" s="63">
        <f t="shared" si="15"/>
        <v>17.086080400077979</v>
      </c>
    </row>
    <row r="48" spans="2:10" ht="15.75" thickBot="1" x14ac:dyDescent="0.3">
      <c r="B48" s="134" t="s">
        <v>17</v>
      </c>
      <c r="C48" s="135"/>
      <c r="D48" s="121">
        <f t="shared" si="11"/>
        <v>1232</v>
      </c>
      <c r="E48" s="118">
        <f t="shared" si="11"/>
        <v>897</v>
      </c>
      <c r="F48" s="118">
        <f t="shared" si="11"/>
        <v>881</v>
      </c>
      <c r="G48" s="67">
        <f>AVERAGE(D48:F48)</f>
        <v>1003.3333333333334</v>
      </c>
      <c r="H48" s="71">
        <f t="shared" si="13"/>
        <v>1.4265402843601895</v>
      </c>
      <c r="I48" s="74">
        <f t="shared" si="14"/>
        <v>198.19266720374208</v>
      </c>
      <c r="J48" s="70">
        <f t="shared" si="15"/>
        <v>19.753421980439409</v>
      </c>
    </row>
  </sheetData>
  <mergeCells count="12">
    <mergeCell ref="B38:C38"/>
    <mergeCell ref="B39:C39"/>
    <mergeCell ref="D41:J41"/>
    <mergeCell ref="B43:B46"/>
    <mergeCell ref="B47:C47"/>
    <mergeCell ref="B48:C48"/>
    <mergeCell ref="C23:J23"/>
    <mergeCell ref="B25:B28"/>
    <mergeCell ref="B29:C29"/>
    <mergeCell ref="B30:C30"/>
    <mergeCell ref="D32:J32"/>
    <mergeCell ref="B34:B3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9"/>
  <sheetViews>
    <sheetView tabSelected="1" workbookViewId="0">
      <selection activeCell="O15" sqref="O15"/>
    </sheetView>
  </sheetViews>
  <sheetFormatPr defaultRowHeight="15" x14ac:dyDescent="0.25"/>
  <cols>
    <col min="1" max="1" width="13.140625" style="1" customWidth="1"/>
    <col min="2" max="16384" width="9.140625" style="1"/>
  </cols>
  <sheetData>
    <row r="1" spans="1:13" ht="15.75" thickBot="1" x14ac:dyDescent="0.3"/>
    <row r="2" spans="1:13" x14ac:dyDescent="0.25">
      <c r="A2" s="154" t="str">
        <f>'0h'!B23</f>
        <v>MES-TDO buffer w/o Reducing agent</v>
      </c>
      <c r="B2" s="152" t="s">
        <v>26</v>
      </c>
      <c r="C2" s="160"/>
      <c r="D2" s="152" t="s">
        <v>24</v>
      </c>
      <c r="E2" s="161"/>
      <c r="F2" s="152" t="s">
        <v>25</v>
      </c>
      <c r="G2" s="161"/>
      <c r="H2" s="152" t="s">
        <v>28</v>
      </c>
      <c r="I2" s="153"/>
      <c r="J2" s="152" t="s">
        <v>55</v>
      </c>
      <c r="K2" s="153"/>
      <c r="L2" s="152" t="s">
        <v>56</v>
      </c>
      <c r="M2" s="153"/>
    </row>
    <row r="3" spans="1:13" ht="13.5" customHeight="1" x14ac:dyDescent="0.25">
      <c r="A3" s="155"/>
      <c r="B3" s="2" t="s">
        <v>23</v>
      </c>
      <c r="C3" s="10" t="str">
        <f>'0h'!C24</f>
        <v>Conc.(M)</v>
      </c>
      <c r="D3" s="32" t="s">
        <v>18</v>
      </c>
      <c r="E3" s="20" t="s">
        <v>19</v>
      </c>
      <c r="F3" s="32" t="s">
        <v>18</v>
      </c>
      <c r="G3" s="20" t="s">
        <v>19</v>
      </c>
      <c r="H3" s="32" t="s">
        <v>18</v>
      </c>
      <c r="I3" s="111" t="s">
        <v>19</v>
      </c>
      <c r="J3" s="32" t="s">
        <v>18</v>
      </c>
      <c r="K3" s="111" t="s">
        <v>19</v>
      </c>
      <c r="L3" s="32" t="s">
        <v>18</v>
      </c>
      <c r="M3" s="111" t="s">
        <v>19</v>
      </c>
    </row>
    <row r="4" spans="1:13" x14ac:dyDescent="0.25">
      <c r="A4" s="155"/>
      <c r="B4" s="165" t="str">
        <f>'0h'!B25</f>
        <v>CRD1152 S15</v>
      </c>
      <c r="C4" s="13">
        <f>'0h'!C25</f>
        <v>5.0000000000000002E-5</v>
      </c>
      <c r="D4" s="107">
        <f>'0h'!G25</f>
        <v>521.33333333333337</v>
      </c>
      <c r="E4" s="108">
        <f t="shared" ref="E4:E9" si="0">D4/$D$8</f>
        <v>1.0975438596491229</v>
      </c>
      <c r="F4" s="107">
        <f>'1h'!G25</f>
        <v>530.66666666666663</v>
      </c>
      <c r="G4" s="108">
        <f t="shared" ref="G4:G9" si="1">F4/$F$8</f>
        <v>0.89690140845070421</v>
      </c>
      <c r="H4" s="107">
        <f>'24h'!G25</f>
        <v>649.33333333333337</v>
      </c>
      <c r="I4" s="112">
        <f>H4/$H$8</f>
        <v>0.94334140435835356</v>
      </c>
      <c r="J4" s="107">
        <f>'48h'!G25</f>
        <v>699.66666666666663</v>
      </c>
      <c r="K4" s="112">
        <f>J4/$J$8</f>
        <v>1.0047869794159885</v>
      </c>
      <c r="L4" s="107">
        <f>'72h'!G25</f>
        <v>711.66666666666663</v>
      </c>
      <c r="M4" s="112">
        <f>L4/$L$8</f>
        <v>1.0538005923000986</v>
      </c>
    </row>
    <row r="5" spans="1:13" x14ac:dyDescent="0.25">
      <c r="A5" s="155"/>
      <c r="B5" s="166"/>
      <c r="C5" s="14">
        <f>'0h'!C26</f>
        <v>2.5000000000000001E-5</v>
      </c>
      <c r="D5" s="26">
        <f>'0h'!G26</f>
        <v>586</v>
      </c>
      <c r="E5" s="24">
        <f t="shared" si="0"/>
        <v>1.2336842105263157</v>
      </c>
      <c r="F5" s="26">
        <f>'1h'!G26</f>
        <v>604.33333333333337</v>
      </c>
      <c r="G5" s="24">
        <f t="shared" si="1"/>
        <v>1.0214084507042256</v>
      </c>
      <c r="H5" s="26">
        <f>'24h'!G26</f>
        <v>655.66666666666663</v>
      </c>
      <c r="I5" s="113">
        <f t="shared" ref="I5:I9" si="2">H5/$H$8</f>
        <v>0.95254237288135579</v>
      </c>
      <c r="J5" s="26">
        <f>'48h'!G26</f>
        <v>668</v>
      </c>
      <c r="K5" s="113">
        <f t="shared" ref="K5:K9" si="3">J5/$J$8</f>
        <v>0.95931067496409761</v>
      </c>
      <c r="L5" s="26">
        <f>'72h'!G26</f>
        <v>723.33333333333337</v>
      </c>
      <c r="M5" s="113">
        <f t="shared" ref="M5:M9" si="4">L5/$L$8</f>
        <v>1.0710760118460019</v>
      </c>
    </row>
    <row r="6" spans="1:13" x14ac:dyDescent="0.25">
      <c r="A6" s="155"/>
      <c r="B6" s="166"/>
      <c r="C6" s="14">
        <f>'0h'!C27</f>
        <v>1.0000000000000001E-5</v>
      </c>
      <c r="D6" s="26">
        <f>'0h'!G27</f>
        <v>587.66666666666663</v>
      </c>
      <c r="E6" s="24">
        <f t="shared" si="0"/>
        <v>1.2371929824561403</v>
      </c>
      <c r="F6" s="26">
        <f>'1h'!G27</f>
        <v>702</v>
      </c>
      <c r="G6" s="24">
        <f t="shared" si="1"/>
        <v>1.1864788732394367</v>
      </c>
      <c r="H6" s="26">
        <f>'24h'!G27</f>
        <v>712</v>
      </c>
      <c r="I6" s="113">
        <f t="shared" si="2"/>
        <v>1.0343825665859563</v>
      </c>
      <c r="J6" s="26">
        <f>'48h'!G27</f>
        <v>763.33333333333337</v>
      </c>
      <c r="K6" s="113">
        <f t="shared" si="3"/>
        <v>1.096218286261369</v>
      </c>
      <c r="L6" s="26">
        <f>'72h'!G27</f>
        <v>786.33333333333337</v>
      </c>
      <c r="M6" s="113">
        <f t="shared" si="4"/>
        <v>1.1643632773938795</v>
      </c>
    </row>
    <row r="7" spans="1:13" x14ac:dyDescent="0.25">
      <c r="A7" s="155"/>
      <c r="B7" s="166"/>
      <c r="C7" s="14">
        <f>'0h'!C28</f>
        <v>5.0000000000000004E-6</v>
      </c>
      <c r="D7" s="26">
        <f>'0h'!G28</f>
        <v>472</v>
      </c>
      <c r="E7" s="24">
        <f t="shared" si="0"/>
        <v>0.99368421052631584</v>
      </c>
      <c r="F7" s="26">
        <f>'1h'!G28</f>
        <v>548.33333333333337</v>
      </c>
      <c r="G7" s="24">
        <f t="shared" si="1"/>
        <v>0.92676056338028179</v>
      </c>
      <c r="H7" s="26">
        <f>'24h'!G28</f>
        <v>546</v>
      </c>
      <c r="I7" s="113">
        <f t="shared" si="2"/>
        <v>0.79322033898305078</v>
      </c>
      <c r="J7" s="26">
        <f>'48h'!G28</f>
        <v>589</v>
      </c>
      <c r="K7" s="113">
        <f t="shared" si="3"/>
        <v>0.84585926280516988</v>
      </c>
      <c r="L7" s="26">
        <f>'72h'!G28</f>
        <v>615.66666666666663</v>
      </c>
      <c r="M7" s="113">
        <f t="shared" si="4"/>
        <v>0.91164856860809462</v>
      </c>
    </row>
    <row r="8" spans="1:13" x14ac:dyDescent="0.25">
      <c r="A8" s="155"/>
      <c r="B8" s="162" t="str">
        <f>'0h'!B29:C29</f>
        <v>VC (2%DMSO)</v>
      </c>
      <c r="C8" s="163"/>
      <c r="D8" s="18">
        <f>'0h'!G29</f>
        <v>475</v>
      </c>
      <c r="E8" s="7">
        <f t="shared" si="0"/>
        <v>1</v>
      </c>
      <c r="F8" s="18">
        <f>'1h'!G29</f>
        <v>591.66666666666663</v>
      </c>
      <c r="G8" s="7">
        <f t="shared" si="1"/>
        <v>1</v>
      </c>
      <c r="H8" s="18">
        <f>'24h'!G29</f>
        <v>688.33333333333337</v>
      </c>
      <c r="I8" s="63">
        <f t="shared" si="2"/>
        <v>1</v>
      </c>
      <c r="J8" s="18">
        <f>'48h'!G29</f>
        <v>696.33333333333337</v>
      </c>
      <c r="K8" s="63">
        <f t="shared" si="3"/>
        <v>1</v>
      </c>
      <c r="L8" s="18">
        <f>'72h'!G29</f>
        <v>675.33333333333337</v>
      </c>
      <c r="M8" s="63">
        <f t="shared" si="4"/>
        <v>1</v>
      </c>
    </row>
    <row r="9" spans="1:13" ht="14.25" customHeight="1" thickBot="1" x14ac:dyDescent="0.3">
      <c r="A9" s="156"/>
      <c r="B9" s="164" t="str">
        <f>'0h'!B30:C30</f>
        <v>Buffer</v>
      </c>
      <c r="C9" s="141"/>
      <c r="D9" s="115">
        <f>'0h'!G30</f>
        <v>614</v>
      </c>
      <c r="E9" s="116">
        <f t="shared" si="0"/>
        <v>1.2926315789473684</v>
      </c>
      <c r="F9" s="115">
        <f>'1h'!G30</f>
        <v>757.33333333333337</v>
      </c>
      <c r="G9" s="116">
        <f t="shared" si="1"/>
        <v>1.2800000000000002</v>
      </c>
      <c r="H9" s="115">
        <f>'24h'!G30</f>
        <v>745.66666666666663</v>
      </c>
      <c r="I9" s="70">
        <f t="shared" si="2"/>
        <v>1.0832929782082323</v>
      </c>
      <c r="J9" s="115">
        <f>'48h'!G30</f>
        <v>794.33333333333337</v>
      </c>
      <c r="K9" s="70">
        <f t="shared" si="3"/>
        <v>1.1407371948300622</v>
      </c>
      <c r="L9" s="115">
        <f>'72h'!G30</f>
        <v>816.33333333333337</v>
      </c>
      <c r="M9" s="70">
        <f t="shared" si="4"/>
        <v>1.2087857847976309</v>
      </c>
    </row>
    <row r="10" spans="1:13" ht="14.25" customHeight="1" x14ac:dyDescent="0.25">
      <c r="A10" s="117"/>
      <c r="B10" s="33"/>
      <c r="C10" s="33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1:13" s="33" customFormat="1" ht="14.25" customHeight="1" thickBot="1" x14ac:dyDescent="0.3">
      <c r="A11" s="110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3" x14ac:dyDescent="0.25">
      <c r="A12" s="157" t="str">
        <f>'0h'!B32</f>
        <v>MES-TDO buffer with 1mM Ascorbic Acid</v>
      </c>
      <c r="B12" s="152" t="s">
        <v>26</v>
      </c>
      <c r="C12" s="160"/>
      <c r="D12" s="152" t="s">
        <v>24</v>
      </c>
      <c r="E12" s="161"/>
      <c r="F12" s="152" t="s">
        <v>25</v>
      </c>
      <c r="G12" s="161"/>
      <c r="H12" s="152" t="s">
        <v>28</v>
      </c>
      <c r="I12" s="153"/>
      <c r="J12" s="152" t="s">
        <v>55</v>
      </c>
      <c r="K12" s="153"/>
      <c r="L12" s="152" t="s">
        <v>56</v>
      </c>
      <c r="M12" s="153"/>
    </row>
    <row r="13" spans="1:13" x14ac:dyDescent="0.25">
      <c r="A13" s="158"/>
      <c r="B13" s="2" t="s">
        <v>23</v>
      </c>
      <c r="C13" s="10" t="str">
        <f>'1h'!C33</f>
        <v>Conc.(M)</v>
      </c>
      <c r="D13" s="32" t="s">
        <v>18</v>
      </c>
      <c r="E13" s="20" t="s">
        <v>19</v>
      </c>
      <c r="F13" s="32" t="s">
        <v>18</v>
      </c>
      <c r="G13" s="20" t="s">
        <v>19</v>
      </c>
      <c r="H13" s="32" t="s">
        <v>18</v>
      </c>
      <c r="I13" s="111" t="s">
        <v>19</v>
      </c>
      <c r="J13" s="32" t="s">
        <v>18</v>
      </c>
      <c r="K13" s="111" t="s">
        <v>19</v>
      </c>
      <c r="L13" s="32" t="s">
        <v>18</v>
      </c>
      <c r="M13" s="111" t="s">
        <v>19</v>
      </c>
    </row>
    <row r="14" spans="1:13" x14ac:dyDescent="0.25">
      <c r="A14" s="158"/>
      <c r="B14" s="165" t="str">
        <f>'0h'!B34</f>
        <v>CRD1152 S15</v>
      </c>
      <c r="C14" s="13">
        <f>'1h'!C34</f>
        <v>5.0000000000000002E-5</v>
      </c>
      <c r="D14" s="107">
        <f>'0h'!G34</f>
        <v>662.66666666666663</v>
      </c>
      <c r="E14" s="108">
        <f t="shared" ref="E14:E19" si="5">D14/$D$8</f>
        <v>1.3950877192982456</v>
      </c>
      <c r="F14" s="107">
        <f>'1h'!G34</f>
        <v>642.33333333333337</v>
      </c>
      <c r="G14" s="108">
        <f t="shared" ref="G14:G19" si="6">F14/$F$8</f>
        <v>1.0856338028169015</v>
      </c>
      <c r="H14" s="107">
        <f>'24h'!G34</f>
        <v>700.33333333333337</v>
      </c>
      <c r="I14" s="112">
        <f>H14/$H$18</f>
        <v>1.6674603174603175</v>
      </c>
      <c r="J14" s="107">
        <f>'48h'!G34</f>
        <v>686.66666666666663</v>
      </c>
      <c r="K14" s="112">
        <f>J14/$J$18</f>
        <v>1.5396113602391628</v>
      </c>
      <c r="L14" s="107">
        <f>'72h'!G34</f>
        <v>756</v>
      </c>
      <c r="M14" s="112">
        <f>L14/$L$18</f>
        <v>1.6676470588235295</v>
      </c>
    </row>
    <row r="15" spans="1:13" x14ac:dyDescent="0.25">
      <c r="A15" s="158"/>
      <c r="B15" s="166"/>
      <c r="C15" s="14">
        <f>'1h'!C35</f>
        <v>2.5000000000000001E-5</v>
      </c>
      <c r="D15" s="26">
        <f>'0h'!G35</f>
        <v>519.33333333333337</v>
      </c>
      <c r="E15" s="24">
        <f t="shared" si="5"/>
        <v>1.0933333333333335</v>
      </c>
      <c r="F15" s="26">
        <f>'1h'!G35</f>
        <v>556.66666666666663</v>
      </c>
      <c r="G15" s="24">
        <f t="shared" si="6"/>
        <v>0.94084507042253518</v>
      </c>
      <c r="H15" s="26">
        <f>'24h'!G35</f>
        <v>563</v>
      </c>
      <c r="I15" s="113">
        <f t="shared" ref="I15:I19" si="7">H15/$H$18</f>
        <v>1.3404761904761904</v>
      </c>
      <c r="J15" s="26">
        <f>'48h'!G35</f>
        <v>703.33333333333337</v>
      </c>
      <c r="K15" s="113">
        <f t="shared" ref="K15:K19" si="8">J15/$J$18</f>
        <v>1.5769805680119582</v>
      </c>
      <c r="L15" s="26">
        <f>'72h'!G35</f>
        <v>763</v>
      </c>
      <c r="M15" s="113">
        <f t="shared" ref="M15:M19" si="9">L15/$L$18</f>
        <v>1.6830882352941177</v>
      </c>
    </row>
    <row r="16" spans="1:13" x14ac:dyDescent="0.25">
      <c r="A16" s="158"/>
      <c r="B16" s="166"/>
      <c r="C16" s="14">
        <f>'1h'!C36</f>
        <v>1.0000000000000001E-5</v>
      </c>
      <c r="D16" s="26">
        <f>'0h'!G36</f>
        <v>725.66666666666663</v>
      </c>
      <c r="E16" s="24">
        <f t="shared" si="5"/>
        <v>1.527719298245614</v>
      </c>
      <c r="F16" s="26">
        <f>'1h'!G36</f>
        <v>754.66666666666663</v>
      </c>
      <c r="G16" s="24">
        <f t="shared" si="6"/>
        <v>1.2754929577464789</v>
      </c>
      <c r="H16" s="26">
        <f>'24h'!G36</f>
        <v>793.33333333333337</v>
      </c>
      <c r="I16" s="113">
        <f t="shared" si="7"/>
        <v>1.8888888888888891</v>
      </c>
      <c r="J16" s="26">
        <f>'48h'!G36</f>
        <v>848.66666666666663</v>
      </c>
      <c r="K16" s="113">
        <f t="shared" si="8"/>
        <v>1.9028400597907325</v>
      </c>
      <c r="L16" s="26">
        <f>'72h'!G36</f>
        <v>842</v>
      </c>
      <c r="M16" s="113">
        <f t="shared" si="9"/>
        <v>1.8573529411764707</v>
      </c>
    </row>
    <row r="17" spans="1:13" x14ac:dyDescent="0.25">
      <c r="A17" s="158"/>
      <c r="B17" s="166"/>
      <c r="C17" s="14">
        <f>'1h'!C37</f>
        <v>5.0000000000000004E-6</v>
      </c>
      <c r="D17" s="26">
        <f>'0h'!G37</f>
        <v>560</v>
      </c>
      <c r="E17" s="24">
        <f t="shared" si="5"/>
        <v>1.1789473684210525</v>
      </c>
      <c r="F17" s="26">
        <f>'1h'!G37</f>
        <v>652</v>
      </c>
      <c r="G17" s="24">
        <f t="shared" si="6"/>
        <v>1.1019718309859157</v>
      </c>
      <c r="H17" s="26">
        <f>'24h'!G37</f>
        <v>689.66666666666663</v>
      </c>
      <c r="I17" s="113">
        <f t="shared" si="7"/>
        <v>1.642063492063492</v>
      </c>
      <c r="J17" s="26">
        <f>'48h'!G37</f>
        <v>716</v>
      </c>
      <c r="K17" s="113">
        <f t="shared" si="8"/>
        <v>1.6053811659192825</v>
      </c>
      <c r="L17" s="26">
        <f>'72h'!G37</f>
        <v>723.33333333333337</v>
      </c>
      <c r="M17" s="113">
        <f t="shared" si="9"/>
        <v>1.5955882352941178</v>
      </c>
    </row>
    <row r="18" spans="1:13" x14ac:dyDescent="0.25">
      <c r="A18" s="158"/>
      <c r="B18" s="162" t="str">
        <f>'0h'!B38:C38</f>
        <v>VC (2%DMSO)</v>
      </c>
      <c r="C18" s="163"/>
      <c r="D18" s="18">
        <f>'0h'!G38</f>
        <v>360</v>
      </c>
      <c r="E18" s="7">
        <f t="shared" si="5"/>
        <v>0.75789473684210529</v>
      </c>
      <c r="F18" s="18">
        <f>'1h'!G38</f>
        <v>422</v>
      </c>
      <c r="G18" s="7">
        <f t="shared" si="6"/>
        <v>0.71323943661971834</v>
      </c>
      <c r="H18" s="18">
        <f>'24h'!G38</f>
        <v>420</v>
      </c>
      <c r="I18" s="63">
        <f t="shared" si="7"/>
        <v>1</v>
      </c>
      <c r="J18" s="18">
        <f>'48h'!G38</f>
        <v>446</v>
      </c>
      <c r="K18" s="63">
        <f t="shared" si="8"/>
        <v>1</v>
      </c>
      <c r="L18" s="18">
        <f>'72h'!G38</f>
        <v>453.33333333333331</v>
      </c>
      <c r="M18" s="63">
        <f t="shared" si="9"/>
        <v>1</v>
      </c>
    </row>
    <row r="19" spans="1:13" ht="15.75" thickBot="1" x14ac:dyDescent="0.3">
      <c r="A19" s="159"/>
      <c r="B19" s="164" t="str">
        <f>'0h'!B39:C39</f>
        <v>Buffer</v>
      </c>
      <c r="C19" s="141"/>
      <c r="D19" s="115">
        <f>'0h'!G39</f>
        <v>688.33333333333337</v>
      </c>
      <c r="E19" s="116">
        <f t="shared" si="5"/>
        <v>1.4491228070175439</v>
      </c>
      <c r="F19" s="115">
        <f>'1h'!G39</f>
        <v>667.66666666666663</v>
      </c>
      <c r="G19" s="116">
        <f t="shared" si="6"/>
        <v>1.1284507042253522</v>
      </c>
      <c r="H19" s="115">
        <f>'24h'!G39</f>
        <v>736</v>
      </c>
      <c r="I19" s="70">
        <f t="shared" si="7"/>
        <v>1.7523809523809524</v>
      </c>
      <c r="J19" s="115">
        <f>'48h'!G39</f>
        <v>774.33333333333337</v>
      </c>
      <c r="K19" s="70">
        <f t="shared" si="8"/>
        <v>1.7361733931240659</v>
      </c>
      <c r="L19" s="115">
        <f>'72h'!G39</f>
        <v>810.33333333333337</v>
      </c>
      <c r="M19" s="70">
        <f t="shared" si="9"/>
        <v>1.7875000000000001</v>
      </c>
    </row>
    <row r="20" spans="1:13" x14ac:dyDescent="0.25">
      <c r="A20" s="117"/>
      <c r="B20" s="33"/>
      <c r="C20" s="33"/>
      <c r="D20" s="5"/>
      <c r="E20" s="5"/>
      <c r="F20" s="5"/>
      <c r="G20" s="5"/>
      <c r="H20" s="5"/>
      <c r="I20" s="5"/>
      <c r="J20" s="5"/>
      <c r="K20" s="5"/>
      <c r="L20" s="5"/>
      <c r="M20" s="5"/>
    </row>
    <row r="21" spans="1:13" s="33" customFormat="1" ht="15.75" thickBot="1" x14ac:dyDescent="0.3">
      <c r="A21" s="110"/>
      <c r="D21" s="5"/>
      <c r="E21" s="5"/>
      <c r="F21" s="5"/>
      <c r="G21" s="5"/>
      <c r="H21" s="5"/>
      <c r="I21" s="5"/>
      <c r="J21" s="5"/>
      <c r="K21" s="5"/>
      <c r="L21" s="5"/>
      <c r="M21" s="5"/>
    </row>
    <row r="22" spans="1:13" x14ac:dyDescent="0.25">
      <c r="A22" s="167" t="str">
        <f>'0h'!B41</f>
        <v>MES-TDO buffer with 1mM DTT</v>
      </c>
      <c r="B22" s="152" t="s">
        <v>26</v>
      </c>
      <c r="C22" s="160"/>
      <c r="D22" s="152" t="s">
        <v>24</v>
      </c>
      <c r="E22" s="161"/>
      <c r="F22" s="152" t="s">
        <v>25</v>
      </c>
      <c r="G22" s="161"/>
      <c r="H22" s="152" t="s">
        <v>28</v>
      </c>
      <c r="I22" s="153"/>
      <c r="J22" s="152" t="s">
        <v>55</v>
      </c>
      <c r="K22" s="153"/>
      <c r="L22" s="152" t="s">
        <v>56</v>
      </c>
      <c r="M22" s="153"/>
    </row>
    <row r="23" spans="1:13" x14ac:dyDescent="0.25">
      <c r="A23" s="168"/>
      <c r="B23" s="2" t="s">
        <v>23</v>
      </c>
      <c r="C23" s="10" t="str">
        <f>'0h'!C42</f>
        <v>Conc.(M)</v>
      </c>
      <c r="D23" s="32" t="str">
        <f>'0h'!G42</f>
        <v>Avg</v>
      </c>
      <c r="E23" s="20" t="s">
        <v>19</v>
      </c>
      <c r="F23" s="32" t="s">
        <v>18</v>
      </c>
      <c r="G23" s="20" t="s">
        <v>19</v>
      </c>
      <c r="H23" s="32" t="s">
        <v>18</v>
      </c>
      <c r="I23" s="111" t="s">
        <v>19</v>
      </c>
      <c r="J23" s="32" t="s">
        <v>18</v>
      </c>
      <c r="K23" s="111" t="s">
        <v>19</v>
      </c>
      <c r="L23" s="32" t="s">
        <v>18</v>
      </c>
      <c r="M23" s="111" t="s">
        <v>19</v>
      </c>
    </row>
    <row r="24" spans="1:13" x14ac:dyDescent="0.25">
      <c r="A24" s="168"/>
      <c r="B24" s="165" t="str">
        <f>'0h'!B43</f>
        <v>CRD1152 S15</v>
      </c>
      <c r="C24" s="13">
        <f>'0h'!C43</f>
        <v>5.0000000000000002E-5</v>
      </c>
      <c r="D24" s="107">
        <f>'0h'!G43</f>
        <v>546</v>
      </c>
      <c r="E24" s="108">
        <f t="shared" ref="E24:E29" si="10">D24/$D$8</f>
        <v>1.1494736842105264</v>
      </c>
      <c r="F24" s="107">
        <f>'1h'!G43</f>
        <v>523.33333333333337</v>
      </c>
      <c r="G24" s="108">
        <f t="shared" ref="G24:G29" si="11">F24/$F$8</f>
        <v>0.88450704225352128</v>
      </c>
      <c r="H24" s="107">
        <f>'24h'!G43</f>
        <v>613.66666666666663</v>
      </c>
      <c r="I24" s="112">
        <f>H24/$H$28</f>
        <v>0.91048466864490596</v>
      </c>
      <c r="J24" s="107">
        <f>'48h'!G43</f>
        <v>591.33333333333337</v>
      </c>
      <c r="K24" s="112">
        <f>J24/$J$28</f>
        <v>0.77467248908296948</v>
      </c>
      <c r="L24" s="107">
        <f>'72h'!G43</f>
        <v>659.66666666666663</v>
      </c>
      <c r="M24" s="112">
        <f>L24/$L$28</f>
        <v>0.93791469194312782</v>
      </c>
    </row>
    <row r="25" spans="1:13" x14ac:dyDescent="0.25">
      <c r="A25" s="168"/>
      <c r="B25" s="166"/>
      <c r="C25" s="14">
        <f>'0h'!C44</f>
        <v>2.5000000000000001E-5</v>
      </c>
      <c r="D25" s="26">
        <f>'0h'!G44</f>
        <v>546.33333333333337</v>
      </c>
      <c r="E25" s="24">
        <f t="shared" si="10"/>
        <v>1.1501754385964913</v>
      </c>
      <c r="F25" s="26">
        <f>'1h'!G44</f>
        <v>569</v>
      </c>
      <c r="G25" s="24">
        <f t="shared" si="11"/>
        <v>0.96169014084507043</v>
      </c>
      <c r="H25" s="26">
        <f>'24h'!G44</f>
        <v>599</v>
      </c>
      <c r="I25" s="113">
        <f t="shared" ref="I25:I29" si="12">H25/$H$28</f>
        <v>0.88872403560830859</v>
      </c>
      <c r="J25" s="26">
        <f>'48h'!G44</f>
        <v>612.33333333333337</v>
      </c>
      <c r="K25" s="113">
        <f t="shared" ref="K25:K29" si="13">J25/$J$28</f>
        <v>0.80218340611353711</v>
      </c>
      <c r="L25" s="26">
        <f>'72h'!G44</f>
        <v>668.33333333333337</v>
      </c>
      <c r="M25" s="113">
        <f t="shared" ref="M25:M29" si="14">L25/$L$28</f>
        <v>0.95023696682464454</v>
      </c>
    </row>
    <row r="26" spans="1:13" x14ac:dyDescent="0.25">
      <c r="A26" s="168"/>
      <c r="B26" s="166"/>
      <c r="C26" s="14">
        <f>'0h'!C45</f>
        <v>1.0000000000000001E-5</v>
      </c>
      <c r="D26" s="26">
        <f>'0h'!G45</f>
        <v>739.33333333333337</v>
      </c>
      <c r="E26" s="24">
        <f t="shared" si="10"/>
        <v>1.5564912280701755</v>
      </c>
      <c r="F26" s="26">
        <f>'1h'!G45</f>
        <v>805.33333333333337</v>
      </c>
      <c r="G26" s="24">
        <f t="shared" si="11"/>
        <v>1.3611267605633803</v>
      </c>
      <c r="H26" s="26">
        <f>'24h'!G45</f>
        <v>835</v>
      </c>
      <c r="I26" s="113">
        <f t="shared" si="12"/>
        <v>1.2388724035608309</v>
      </c>
      <c r="J26" s="26">
        <f>'48h'!G45</f>
        <v>877</v>
      </c>
      <c r="K26" s="113">
        <f t="shared" si="13"/>
        <v>1.1489082969432314</v>
      </c>
      <c r="L26" s="26">
        <f>'72h'!G45</f>
        <v>892.33333333333337</v>
      </c>
      <c r="M26" s="113">
        <f t="shared" si="14"/>
        <v>1.2687203791469195</v>
      </c>
    </row>
    <row r="27" spans="1:13" x14ac:dyDescent="0.25">
      <c r="A27" s="168"/>
      <c r="B27" s="166"/>
      <c r="C27" s="14">
        <f>'0h'!C46</f>
        <v>5.0000000000000004E-6</v>
      </c>
      <c r="D27" s="26">
        <f>'0h'!G46</f>
        <v>591.33333333333337</v>
      </c>
      <c r="E27" s="24">
        <f t="shared" si="10"/>
        <v>1.2449122807017545</v>
      </c>
      <c r="F27" s="26">
        <f>'1h'!G46</f>
        <v>708.66666666666663</v>
      </c>
      <c r="G27" s="24">
        <f t="shared" si="11"/>
        <v>1.1977464788732395</v>
      </c>
      <c r="H27" s="26">
        <f>'24h'!G46</f>
        <v>737.33333333333337</v>
      </c>
      <c r="I27" s="113">
        <f t="shared" si="12"/>
        <v>1.0939663699307616</v>
      </c>
      <c r="J27" s="26">
        <f>'48h'!G46</f>
        <v>771.66666666666663</v>
      </c>
      <c r="K27" s="113">
        <f t="shared" si="13"/>
        <v>1.0109170305676856</v>
      </c>
      <c r="L27" s="26">
        <f>'72h'!G46</f>
        <v>772.66666666666663</v>
      </c>
      <c r="M27" s="113">
        <f t="shared" si="14"/>
        <v>1.0985781990521326</v>
      </c>
    </row>
    <row r="28" spans="1:13" x14ac:dyDescent="0.25">
      <c r="A28" s="168"/>
      <c r="B28" s="162" t="str">
        <f>'0h'!B47:C47</f>
        <v>VC (2%DMSO)</v>
      </c>
      <c r="C28" s="163"/>
      <c r="D28" s="18">
        <f>'0h'!G47</f>
        <v>532</v>
      </c>
      <c r="E28" s="7">
        <f t="shared" si="10"/>
        <v>1.1200000000000001</v>
      </c>
      <c r="F28" s="18">
        <f>'1h'!G47</f>
        <v>620.66666666666663</v>
      </c>
      <c r="G28" s="7">
        <f t="shared" si="11"/>
        <v>1.0490140845070424</v>
      </c>
      <c r="H28" s="18">
        <f>'24h'!G47</f>
        <v>674</v>
      </c>
      <c r="I28" s="63">
        <f t="shared" si="12"/>
        <v>1</v>
      </c>
      <c r="J28" s="18">
        <f>'48h'!G47</f>
        <v>763.33333333333337</v>
      </c>
      <c r="K28" s="63">
        <f t="shared" si="13"/>
        <v>1</v>
      </c>
      <c r="L28" s="18">
        <f>'72h'!G47</f>
        <v>703.33333333333337</v>
      </c>
      <c r="M28" s="63">
        <f t="shared" si="14"/>
        <v>1</v>
      </c>
    </row>
    <row r="29" spans="1:13" ht="15.75" thickBot="1" x14ac:dyDescent="0.3">
      <c r="A29" s="169"/>
      <c r="B29" s="164" t="str">
        <f>'0h'!B48:C48</f>
        <v>Buffer</v>
      </c>
      <c r="C29" s="141"/>
      <c r="D29" s="115">
        <f>'0h'!G48</f>
        <v>693</v>
      </c>
      <c r="E29" s="116">
        <f t="shared" si="10"/>
        <v>1.4589473684210525</v>
      </c>
      <c r="F29" s="115">
        <f>'1h'!G48</f>
        <v>801.66666666666663</v>
      </c>
      <c r="G29" s="116">
        <f t="shared" si="11"/>
        <v>1.3549295774647887</v>
      </c>
      <c r="H29" s="115">
        <f>'24h'!G48</f>
        <v>856.66666666666663</v>
      </c>
      <c r="I29" s="70">
        <f t="shared" si="12"/>
        <v>1.271018793273986</v>
      </c>
      <c r="J29" s="115">
        <f>'48h'!G48</f>
        <v>971.66666666666663</v>
      </c>
      <c r="K29" s="70">
        <f t="shared" si="13"/>
        <v>1.2729257641921397</v>
      </c>
      <c r="L29" s="115">
        <f>'72h'!G48</f>
        <v>1003.3333333333334</v>
      </c>
      <c r="M29" s="70">
        <f t="shared" si="14"/>
        <v>1.4265402843601895</v>
      </c>
    </row>
  </sheetData>
  <mergeCells count="30">
    <mergeCell ref="L2:M2"/>
    <mergeCell ref="L12:M12"/>
    <mergeCell ref="L22:M22"/>
    <mergeCell ref="D22:E22"/>
    <mergeCell ref="F22:G22"/>
    <mergeCell ref="H22:I22"/>
    <mergeCell ref="B24:B27"/>
    <mergeCell ref="B28:C28"/>
    <mergeCell ref="B14:B17"/>
    <mergeCell ref="B18:C18"/>
    <mergeCell ref="B19:C19"/>
    <mergeCell ref="A22:A29"/>
    <mergeCell ref="B22:C22"/>
    <mergeCell ref="B29:C29"/>
    <mergeCell ref="H2:I2"/>
    <mergeCell ref="J2:K2"/>
    <mergeCell ref="J12:K12"/>
    <mergeCell ref="J22:K22"/>
    <mergeCell ref="A2:A9"/>
    <mergeCell ref="A12:A19"/>
    <mergeCell ref="B12:C12"/>
    <mergeCell ref="D12:E12"/>
    <mergeCell ref="F12:G12"/>
    <mergeCell ref="B8:C8"/>
    <mergeCell ref="B9:C9"/>
    <mergeCell ref="B2:C2"/>
    <mergeCell ref="B4:B7"/>
    <mergeCell ref="D2:E2"/>
    <mergeCell ref="F2:G2"/>
    <mergeCell ref="H12:I12"/>
  </mergeCells>
  <pageMargins left="0.7" right="0.7" top="0.75" bottom="0.75" header="0.3" footer="0.3"/>
  <ignoredErrors>
    <ignoredError sqref="J14:J19 J4:J9 J24:J29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0h</vt:lpstr>
      <vt:lpstr>1h</vt:lpstr>
      <vt:lpstr>24h</vt:lpstr>
      <vt:lpstr>48h</vt:lpstr>
      <vt:lpstr>72h</vt:lpstr>
      <vt:lpstr>Compiled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chemicals</dc:creator>
  <cp:lastModifiedBy>chemicals</cp:lastModifiedBy>
  <dcterms:created xsi:type="dcterms:W3CDTF">2015-05-05T07:13:19Z</dcterms:created>
  <dcterms:modified xsi:type="dcterms:W3CDTF">2015-05-09T11:30:39Z</dcterms:modified>
</cp:coreProperties>
</file>