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1075" windowHeight="9975" activeTab="6"/>
  </bookViews>
  <sheets>
    <sheet name="pH-3_Oh" sheetId="1" r:id="rId1"/>
    <sheet name="pH-8_0h" sheetId="2" r:id="rId2"/>
    <sheet name="pH-3 &amp; 8_0h" sheetId="3" r:id="rId3"/>
    <sheet name="pH-3_1h" sheetId="6" r:id="rId4"/>
    <sheet name="pH-8_1h" sheetId="7" r:id="rId5"/>
    <sheet name="pH-3 &amp; 8_1h" sheetId="5" r:id="rId6"/>
    <sheet name="Complied" sheetId="4" r:id="rId7"/>
  </sheets>
  <calcPr calcId="144525"/>
</workbook>
</file>

<file path=xl/calcChain.xml><?xml version="1.0" encoding="utf-8"?>
<calcChain xmlns="http://schemas.openxmlformats.org/spreadsheetml/2006/main">
  <c r="M30" i="4" l="1"/>
  <c r="M31" i="4"/>
  <c r="M32" i="4"/>
  <c r="M33" i="4"/>
  <c r="L31" i="4"/>
  <c r="L32" i="4"/>
  <c r="L33" i="4"/>
  <c r="L30" i="4"/>
  <c r="L23" i="4"/>
  <c r="M23" i="4"/>
  <c r="L24" i="4"/>
  <c r="M24" i="4"/>
  <c r="L25" i="4"/>
  <c r="M25" i="4"/>
  <c r="L26" i="4"/>
  <c r="M26" i="4"/>
  <c r="L27" i="4"/>
  <c r="M27" i="4"/>
  <c r="L28" i="4"/>
  <c r="M28" i="4"/>
  <c r="L29" i="4"/>
  <c r="M29" i="4"/>
  <c r="M22" i="4"/>
  <c r="J31" i="4"/>
  <c r="K31" i="4"/>
  <c r="J32" i="4"/>
  <c r="K32" i="4"/>
  <c r="J33" i="4"/>
  <c r="K33" i="4"/>
  <c r="K30" i="4"/>
  <c r="J30" i="4"/>
  <c r="J23" i="4"/>
  <c r="K23" i="4"/>
  <c r="J25" i="4"/>
  <c r="K25" i="4"/>
  <c r="J26" i="4"/>
  <c r="K26" i="4"/>
  <c r="J27" i="4"/>
  <c r="K27" i="4"/>
  <c r="J28" i="4"/>
  <c r="K28" i="4"/>
  <c r="J29" i="4"/>
  <c r="K29" i="4"/>
  <c r="K22" i="4"/>
  <c r="H31" i="4"/>
  <c r="I31" i="4"/>
  <c r="H32" i="4"/>
  <c r="I32" i="4"/>
  <c r="H33" i="4"/>
  <c r="I33" i="4"/>
  <c r="I30" i="4"/>
  <c r="H30" i="4"/>
  <c r="H23" i="4"/>
  <c r="I23" i="4"/>
  <c r="H24" i="4"/>
  <c r="I24" i="4"/>
  <c r="H25" i="4"/>
  <c r="I25" i="4"/>
  <c r="H26" i="4"/>
  <c r="I26" i="4"/>
  <c r="H27" i="4"/>
  <c r="I27" i="4"/>
  <c r="H28" i="4"/>
  <c r="I28" i="4"/>
  <c r="H29" i="4"/>
  <c r="I29" i="4"/>
  <c r="I22" i="4"/>
  <c r="L22" i="4"/>
  <c r="J22" i="4"/>
  <c r="H22" i="4"/>
  <c r="J15" i="4"/>
  <c r="K15" i="4"/>
  <c r="L15" i="4"/>
  <c r="M15" i="4"/>
  <c r="J16" i="4"/>
  <c r="K16" i="4"/>
  <c r="L16" i="4"/>
  <c r="M16" i="4"/>
  <c r="J17" i="4"/>
  <c r="K17" i="4"/>
  <c r="L17" i="4"/>
  <c r="M17" i="4"/>
  <c r="M14" i="4"/>
  <c r="K14" i="4"/>
  <c r="H15" i="4"/>
  <c r="I15" i="4"/>
  <c r="H16" i="4"/>
  <c r="I16" i="4"/>
  <c r="H17" i="4"/>
  <c r="I17" i="4"/>
  <c r="I14" i="4"/>
  <c r="L14" i="4"/>
  <c r="J14" i="4"/>
  <c r="H14" i="4"/>
  <c r="M13" i="4"/>
  <c r="L13" i="4"/>
  <c r="K13" i="4"/>
  <c r="J13" i="4"/>
  <c r="I13" i="4"/>
  <c r="H13" i="4"/>
  <c r="M12" i="4"/>
  <c r="L12" i="4"/>
  <c r="K12" i="4"/>
  <c r="J12" i="4"/>
  <c r="I12" i="4"/>
  <c r="H12" i="4"/>
  <c r="M11" i="4"/>
  <c r="L11" i="4"/>
  <c r="K11" i="4"/>
  <c r="J11" i="4"/>
  <c r="I11" i="4"/>
  <c r="H11" i="4"/>
  <c r="M10" i="4"/>
  <c r="L10" i="4"/>
  <c r="K10" i="4"/>
  <c r="J10" i="4"/>
  <c r="I10" i="4"/>
  <c r="H10" i="4"/>
  <c r="M9" i="4"/>
  <c r="L9" i="4"/>
  <c r="K9" i="4"/>
  <c r="J9" i="4"/>
  <c r="I9" i="4"/>
  <c r="H9" i="4"/>
  <c r="M8" i="4"/>
  <c r="L8" i="4"/>
  <c r="K8" i="4"/>
  <c r="J8" i="4"/>
  <c r="I8" i="4"/>
  <c r="H8" i="4"/>
  <c r="M7" i="4"/>
  <c r="L7" i="4"/>
  <c r="K7" i="4"/>
  <c r="J7" i="4"/>
  <c r="I7" i="4"/>
  <c r="H7" i="4"/>
  <c r="M6" i="4"/>
  <c r="K6" i="4"/>
  <c r="H6" i="4"/>
  <c r="I6" i="4"/>
  <c r="L6" i="4"/>
  <c r="J6" i="4"/>
  <c r="E37" i="7"/>
  <c r="D37" i="7"/>
  <c r="F37" i="7" s="1"/>
  <c r="C37" i="7"/>
  <c r="E36" i="7"/>
  <c r="D36" i="7"/>
  <c r="C36" i="7"/>
  <c r="O33" i="7"/>
  <c r="N33" i="7"/>
  <c r="M33" i="7"/>
  <c r="J33" i="7"/>
  <c r="I33" i="7"/>
  <c r="H33" i="7"/>
  <c r="E33" i="7"/>
  <c r="D33" i="7"/>
  <c r="C33" i="7"/>
  <c r="O32" i="7"/>
  <c r="N32" i="7"/>
  <c r="M32" i="7"/>
  <c r="J32" i="7"/>
  <c r="I32" i="7"/>
  <c r="H32" i="7"/>
  <c r="E32" i="7"/>
  <c r="D32" i="7"/>
  <c r="C32" i="7"/>
  <c r="O31" i="7"/>
  <c r="N31" i="7"/>
  <c r="M31" i="7"/>
  <c r="J31" i="7"/>
  <c r="I31" i="7"/>
  <c r="H31" i="7"/>
  <c r="E31" i="7"/>
  <c r="D31" i="7"/>
  <c r="C31" i="7"/>
  <c r="O30" i="7"/>
  <c r="N30" i="7"/>
  <c r="M30" i="7"/>
  <c r="J30" i="7"/>
  <c r="I30" i="7"/>
  <c r="H30" i="7"/>
  <c r="E30" i="7"/>
  <c r="D30" i="7"/>
  <c r="C30" i="7"/>
  <c r="O29" i="7"/>
  <c r="N29" i="7"/>
  <c r="M29" i="7"/>
  <c r="J29" i="7"/>
  <c r="I29" i="7"/>
  <c r="H29" i="7"/>
  <c r="E29" i="7"/>
  <c r="D29" i="7"/>
  <c r="C29" i="7"/>
  <c r="O28" i="7"/>
  <c r="N28" i="7"/>
  <c r="M28" i="7"/>
  <c r="J28" i="7"/>
  <c r="H28" i="7"/>
  <c r="E28" i="7"/>
  <c r="D28" i="7"/>
  <c r="C28" i="7"/>
  <c r="O27" i="7"/>
  <c r="N27" i="7"/>
  <c r="M27" i="7"/>
  <c r="J27" i="7"/>
  <c r="I27" i="7"/>
  <c r="H27" i="7"/>
  <c r="E27" i="7"/>
  <c r="D27" i="7"/>
  <c r="C27" i="7"/>
  <c r="O26" i="7"/>
  <c r="N26" i="7"/>
  <c r="M26" i="7"/>
  <c r="P26" i="7" s="1"/>
  <c r="J26" i="7"/>
  <c r="I26" i="7"/>
  <c r="H26" i="7"/>
  <c r="E26" i="7"/>
  <c r="D26" i="7"/>
  <c r="C26" i="7"/>
  <c r="F26" i="7" s="1"/>
  <c r="E37" i="6"/>
  <c r="D37" i="6"/>
  <c r="F37" i="6" s="1"/>
  <c r="C37" i="6"/>
  <c r="E36" i="6"/>
  <c r="D36" i="6"/>
  <c r="C36" i="6"/>
  <c r="O33" i="6"/>
  <c r="N33" i="6"/>
  <c r="M33" i="6"/>
  <c r="P33" i="6" s="1"/>
  <c r="J33" i="6"/>
  <c r="I33" i="6"/>
  <c r="K33" i="6" s="1"/>
  <c r="H33" i="6"/>
  <c r="E33" i="6"/>
  <c r="D33" i="6"/>
  <c r="C33" i="6"/>
  <c r="F33" i="6" s="1"/>
  <c r="O32" i="6"/>
  <c r="N32" i="6"/>
  <c r="P32" i="6" s="1"/>
  <c r="M32" i="6"/>
  <c r="J32" i="6"/>
  <c r="I32" i="6"/>
  <c r="H32" i="6"/>
  <c r="K32" i="6" s="1"/>
  <c r="E32" i="6"/>
  <c r="D32" i="6"/>
  <c r="F32" i="6" s="1"/>
  <c r="C32" i="6"/>
  <c r="O31" i="6"/>
  <c r="N31" i="6"/>
  <c r="M31" i="6"/>
  <c r="P31" i="6" s="1"/>
  <c r="J31" i="6"/>
  <c r="I31" i="6"/>
  <c r="K31" i="6" s="1"/>
  <c r="H31" i="6"/>
  <c r="E31" i="6"/>
  <c r="D31" i="6"/>
  <c r="C31" i="6"/>
  <c r="F31" i="6" s="1"/>
  <c r="O30" i="6"/>
  <c r="N30" i="6"/>
  <c r="P30" i="6" s="1"/>
  <c r="M30" i="6"/>
  <c r="J30" i="6"/>
  <c r="I30" i="6"/>
  <c r="H30" i="6"/>
  <c r="K30" i="6" s="1"/>
  <c r="E30" i="6"/>
  <c r="D30" i="6"/>
  <c r="F30" i="6" s="1"/>
  <c r="C30" i="6"/>
  <c r="O29" i="6"/>
  <c r="N29" i="6"/>
  <c r="M29" i="6"/>
  <c r="P29" i="6" s="1"/>
  <c r="J29" i="6"/>
  <c r="I29" i="6"/>
  <c r="K29" i="6" s="1"/>
  <c r="H29" i="6"/>
  <c r="E29" i="6"/>
  <c r="D29" i="6"/>
  <c r="C29" i="6"/>
  <c r="F29" i="6" s="1"/>
  <c r="O28" i="6"/>
  <c r="N28" i="6"/>
  <c r="P28" i="6" s="1"/>
  <c r="M28" i="6"/>
  <c r="J28" i="6"/>
  <c r="I28" i="6"/>
  <c r="H28" i="6"/>
  <c r="K28" i="6" s="1"/>
  <c r="E28" i="6"/>
  <c r="D28" i="6"/>
  <c r="F28" i="6" s="1"/>
  <c r="C28" i="6"/>
  <c r="O27" i="6"/>
  <c r="N27" i="6"/>
  <c r="M27" i="6"/>
  <c r="P27" i="6" s="1"/>
  <c r="J27" i="6"/>
  <c r="K27" i="6" s="1"/>
  <c r="I27" i="6"/>
  <c r="H27" i="6"/>
  <c r="E27" i="6"/>
  <c r="D27" i="6"/>
  <c r="C27" i="6"/>
  <c r="O26" i="6"/>
  <c r="N26" i="6"/>
  <c r="M26" i="6"/>
  <c r="J26" i="6"/>
  <c r="I26" i="6"/>
  <c r="H26" i="6"/>
  <c r="E26" i="6"/>
  <c r="D26" i="6"/>
  <c r="C26" i="6"/>
  <c r="U35" i="5"/>
  <c r="T35" i="5"/>
  <c r="S35" i="5"/>
  <c r="R35" i="5"/>
  <c r="V35" i="5" s="1"/>
  <c r="U34" i="5"/>
  <c r="T34" i="5"/>
  <c r="S34" i="5"/>
  <c r="R34" i="5"/>
  <c r="V34" i="5" s="1"/>
  <c r="F34" i="5"/>
  <c r="E34" i="5"/>
  <c r="D34" i="5"/>
  <c r="C34" i="5"/>
  <c r="G34" i="5" s="1"/>
  <c r="F33" i="5"/>
  <c r="E33" i="5"/>
  <c r="D33" i="5"/>
  <c r="C33" i="5"/>
  <c r="G33" i="5" s="1"/>
  <c r="AE30" i="5"/>
  <c r="AD30" i="5"/>
  <c r="AC30" i="5"/>
  <c r="AB30" i="5"/>
  <c r="Y30" i="5"/>
  <c r="X30" i="5"/>
  <c r="Z30" i="5" s="1"/>
  <c r="AA30" i="5" s="1"/>
  <c r="W30" i="5"/>
  <c r="T30" i="5"/>
  <c r="S30" i="5"/>
  <c r="R30" i="5"/>
  <c r="U30" i="5" s="1"/>
  <c r="V30" i="5" s="1"/>
  <c r="O30" i="5"/>
  <c r="N30" i="5"/>
  <c r="P30" i="5" s="1"/>
  <c r="Q30" i="5" s="1"/>
  <c r="M30" i="5"/>
  <c r="J30" i="5"/>
  <c r="I30" i="5"/>
  <c r="H30" i="5"/>
  <c r="K30" i="5" s="1"/>
  <c r="L30" i="5" s="1"/>
  <c r="E30" i="5"/>
  <c r="D30" i="5"/>
  <c r="F30" i="5" s="1"/>
  <c r="G30" i="5" s="1"/>
  <c r="C30" i="5"/>
  <c r="AE29" i="5"/>
  <c r="AD29" i="5"/>
  <c r="AC29" i="5"/>
  <c r="AB29" i="5"/>
  <c r="Y29" i="5"/>
  <c r="X29" i="5"/>
  <c r="W29" i="5"/>
  <c r="T29" i="5"/>
  <c r="S29" i="5"/>
  <c r="R29" i="5"/>
  <c r="O29" i="5"/>
  <c r="N29" i="5"/>
  <c r="M29" i="5"/>
  <c r="J29" i="5"/>
  <c r="I29" i="5"/>
  <c r="H29" i="5"/>
  <c r="E29" i="5"/>
  <c r="D29" i="5"/>
  <c r="C29" i="5"/>
  <c r="AE28" i="5"/>
  <c r="AD28" i="5"/>
  <c r="AC28" i="5"/>
  <c r="AB28" i="5"/>
  <c r="Y28" i="5"/>
  <c r="X28" i="5"/>
  <c r="Z28" i="5" s="1"/>
  <c r="AA28" i="5" s="1"/>
  <c r="W28" i="5"/>
  <c r="T28" i="5"/>
  <c r="S28" i="5"/>
  <c r="R28" i="5"/>
  <c r="U28" i="5" s="1"/>
  <c r="V28" i="5" s="1"/>
  <c r="O28" i="5"/>
  <c r="N28" i="5"/>
  <c r="P28" i="5" s="1"/>
  <c r="Q28" i="5" s="1"/>
  <c r="M28" i="5"/>
  <c r="J28" i="5"/>
  <c r="I28" i="5"/>
  <c r="H28" i="5"/>
  <c r="K28" i="5" s="1"/>
  <c r="L28" i="5" s="1"/>
  <c r="E28" i="5"/>
  <c r="D28" i="5"/>
  <c r="F28" i="5" s="1"/>
  <c r="G28" i="5" s="1"/>
  <c r="C28" i="5"/>
  <c r="AE27" i="5"/>
  <c r="AD27" i="5"/>
  <c r="AC27" i="5"/>
  <c r="AB27" i="5"/>
  <c r="Y27" i="5"/>
  <c r="X27" i="5"/>
  <c r="W27" i="5"/>
  <c r="T27" i="5"/>
  <c r="S27" i="5"/>
  <c r="R27" i="5"/>
  <c r="O27" i="5"/>
  <c r="N27" i="5"/>
  <c r="M27" i="5"/>
  <c r="J27" i="5"/>
  <c r="I27" i="5"/>
  <c r="H27" i="5"/>
  <c r="E27" i="5"/>
  <c r="D27" i="5"/>
  <c r="C27" i="5"/>
  <c r="F27" i="5" s="1"/>
  <c r="G27" i="5" s="1"/>
  <c r="K26" i="7" l="1"/>
  <c r="F27" i="7"/>
  <c r="G27" i="7" s="1"/>
  <c r="K27" i="7"/>
  <c r="P27" i="7"/>
  <c r="Q27" i="7" s="1"/>
  <c r="F28" i="7"/>
  <c r="K28" i="7"/>
  <c r="P28" i="7"/>
  <c r="F29" i="7"/>
  <c r="G29" i="7" s="1"/>
  <c r="K29" i="7"/>
  <c r="P29" i="7"/>
  <c r="Q29" i="7" s="1"/>
  <c r="F30" i="7"/>
  <c r="K30" i="7"/>
  <c r="L30" i="7" s="1"/>
  <c r="P30" i="7"/>
  <c r="F31" i="7"/>
  <c r="G31" i="7" s="1"/>
  <c r="K31" i="7"/>
  <c r="P31" i="7"/>
  <c r="Q31" i="7" s="1"/>
  <c r="F32" i="7"/>
  <c r="K32" i="7"/>
  <c r="L32" i="7" s="1"/>
  <c r="P32" i="7"/>
  <c r="F33" i="7"/>
  <c r="G33" i="7" s="1"/>
  <c r="K33" i="7"/>
  <c r="P33" i="7"/>
  <c r="Q33" i="7" s="1"/>
  <c r="F36" i="7"/>
  <c r="G26" i="7"/>
  <c r="Q26" i="7"/>
  <c r="F26" i="6"/>
  <c r="K26" i="6"/>
  <c r="P26" i="6"/>
  <c r="F27" i="6"/>
  <c r="F36" i="6"/>
  <c r="L27" i="6" s="1"/>
  <c r="K27" i="5"/>
  <c r="L27" i="5" s="1"/>
  <c r="P27" i="5"/>
  <c r="Q27" i="5" s="1"/>
  <c r="U27" i="5"/>
  <c r="V27" i="5" s="1"/>
  <c r="Z27" i="5"/>
  <c r="AA27" i="5" s="1"/>
  <c r="F29" i="5"/>
  <c r="G29" i="5" s="1"/>
  <c r="K29" i="5"/>
  <c r="P29" i="5"/>
  <c r="U29" i="5"/>
  <c r="Z29" i="5"/>
  <c r="AF30" i="5"/>
  <c r="AF29" i="5"/>
  <c r="AF28" i="5"/>
  <c r="AF27" i="5"/>
  <c r="L29" i="5"/>
  <c r="Q29" i="5"/>
  <c r="V29" i="5"/>
  <c r="AA29" i="5"/>
  <c r="K27" i="1"/>
  <c r="L28" i="7" l="1"/>
  <c r="K24" i="4" s="1"/>
  <c r="J24" i="4"/>
  <c r="L33" i="7"/>
  <c r="Q32" i="7"/>
  <c r="G32" i="7"/>
  <c r="L31" i="7"/>
  <c r="Q30" i="7"/>
  <c r="G30" i="7"/>
  <c r="L29" i="7"/>
  <c r="Q28" i="7"/>
  <c r="G28" i="7"/>
  <c r="L27" i="7"/>
  <c r="L26" i="7"/>
  <c r="L33" i="6"/>
  <c r="G32" i="6"/>
  <c r="Q30" i="6"/>
  <c r="L29" i="6"/>
  <c r="Q33" i="6"/>
  <c r="G33" i="6"/>
  <c r="L32" i="6"/>
  <c r="Q31" i="6"/>
  <c r="G31" i="6"/>
  <c r="L30" i="6"/>
  <c r="Q29" i="6"/>
  <c r="G29" i="6"/>
  <c r="Q27" i="6"/>
  <c r="Q26" i="6"/>
  <c r="G26" i="6"/>
  <c r="G28" i="6"/>
  <c r="Q32" i="6"/>
  <c r="L31" i="6"/>
  <c r="G30" i="6"/>
  <c r="L28" i="6"/>
  <c r="G27" i="6"/>
  <c r="L26" i="6"/>
  <c r="Q28" i="6"/>
  <c r="G22" i="4"/>
  <c r="G23" i="4"/>
  <c r="G24" i="4"/>
  <c r="G25" i="4"/>
  <c r="G26" i="4"/>
  <c r="G27" i="4"/>
  <c r="G28" i="4"/>
  <c r="G29" i="4"/>
  <c r="E22" i="4"/>
  <c r="E23" i="4"/>
  <c r="E24" i="4"/>
  <c r="E25" i="4"/>
  <c r="E26" i="4"/>
  <c r="E27" i="4"/>
  <c r="E28" i="4"/>
  <c r="E29" i="4"/>
  <c r="C22" i="4"/>
  <c r="C23" i="4"/>
  <c r="C24" i="4"/>
  <c r="C25" i="4"/>
  <c r="C26" i="4"/>
  <c r="C27" i="4"/>
  <c r="C28" i="4"/>
  <c r="C29" i="4"/>
  <c r="B23" i="4"/>
  <c r="D23" i="4"/>
  <c r="F23" i="4"/>
  <c r="B24" i="4"/>
  <c r="D24" i="4"/>
  <c r="F24" i="4"/>
  <c r="B25" i="4"/>
  <c r="D25" i="4"/>
  <c r="F25" i="4"/>
  <c r="B26" i="4"/>
  <c r="D26" i="4"/>
  <c r="F26" i="4"/>
  <c r="B27" i="4"/>
  <c r="D27" i="4"/>
  <c r="F27" i="4"/>
  <c r="B28" i="4"/>
  <c r="D28" i="4"/>
  <c r="F28" i="4"/>
  <c r="B29" i="4"/>
  <c r="D29" i="4"/>
  <c r="F29" i="4"/>
  <c r="F22" i="4"/>
  <c r="D22" i="4"/>
  <c r="B22" i="4"/>
  <c r="A15" i="4"/>
  <c r="A16" i="4"/>
  <c r="A17" i="4"/>
  <c r="A14" i="4"/>
  <c r="A7" i="4"/>
  <c r="B7" i="4"/>
  <c r="C7" i="4"/>
  <c r="D7" i="4"/>
  <c r="F7" i="4"/>
  <c r="G7" i="4"/>
  <c r="A8" i="4"/>
  <c r="B8" i="4"/>
  <c r="C8" i="4"/>
  <c r="D8" i="4"/>
  <c r="E8" i="4"/>
  <c r="F8" i="4"/>
  <c r="G8" i="4"/>
  <c r="A9" i="4"/>
  <c r="B9" i="4"/>
  <c r="C9" i="4"/>
  <c r="D9" i="4"/>
  <c r="E9" i="4"/>
  <c r="F9" i="4"/>
  <c r="G9" i="4"/>
  <c r="A10" i="4"/>
  <c r="B10" i="4"/>
  <c r="C10" i="4"/>
  <c r="D10" i="4"/>
  <c r="E10" i="4"/>
  <c r="F10" i="4"/>
  <c r="G10" i="4"/>
  <c r="A11" i="4"/>
  <c r="B11" i="4"/>
  <c r="C11" i="4"/>
  <c r="D11" i="4"/>
  <c r="E11" i="4"/>
  <c r="F11" i="4"/>
  <c r="G11" i="4"/>
  <c r="A12" i="4"/>
  <c r="B12" i="4"/>
  <c r="C12" i="4"/>
  <c r="D12" i="4"/>
  <c r="E12" i="4"/>
  <c r="F12" i="4"/>
  <c r="G12" i="4"/>
  <c r="A13" i="4"/>
  <c r="B13" i="4"/>
  <c r="C13" i="4"/>
  <c r="D13" i="4"/>
  <c r="E13" i="4"/>
  <c r="F13" i="4"/>
  <c r="G13" i="4"/>
  <c r="G6" i="4"/>
  <c r="E6" i="4"/>
  <c r="C6" i="4"/>
  <c r="F6" i="4"/>
  <c r="D6" i="4"/>
  <c r="B6" i="4"/>
  <c r="A6" i="4"/>
  <c r="U35" i="3"/>
  <c r="T35" i="3"/>
  <c r="S35" i="3"/>
  <c r="R35" i="3"/>
  <c r="U34" i="3"/>
  <c r="T34" i="3"/>
  <c r="S34" i="3"/>
  <c r="R34" i="3"/>
  <c r="V35" i="3"/>
  <c r="V34" i="3"/>
  <c r="AE30" i="3"/>
  <c r="AF30" i="3" s="1"/>
  <c r="G33" i="4" s="1"/>
  <c r="AD30" i="3"/>
  <c r="AC30" i="3"/>
  <c r="AB30" i="3"/>
  <c r="AE29" i="3"/>
  <c r="F32" i="4" s="1"/>
  <c r="AD29" i="3"/>
  <c r="AC29" i="3"/>
  <c r="AB29" i="3"/>
  <c r="AE28" i="3"/>
  <c r="AF28" i="3" s="1"/>
  <c r="G31" i="4" s="1"/>
  <c r="AD28" i="3"/>
  <c r="AC28" i="3"/>
  <c r="AB28" i="3"/>
  <c r="AE27" i="3"/>
  <c r="F30" i="4" s="1"/>
  <c r="AD27" i="3"/>
  <c r="AC27" i="3"/>
  <c r="Y30" i="3"/>
  <c r="X30" i="3"/>
  <c r="W30" i="3"/>
  <c r="Y29" i="3"/>
  <c r="X29" i="3"/>
  <c r="W29" i="3"/>
  <c r="Y28" i="3"/>
  <c r="X28" i="3"/>
  <c r="W28" i="3"/>
  <c r="Y27" i="3"/>
  <c r="X27" i="3"/>
  <c r="T30" i="3"/>
  <c r="S30" i="3"/>
  <c r="U30" i="3" s="1"/>
  <c r="V30" i="3" s="1"/>
  <c r="C33" i="4" s="1"/>
  <c r="R30" i="3"/>
  <c r="T29" i="3"/>
  <c r="S29" i="3"/>
  <c r="R29" i="3"/>
  <c r="U29" i="3" s="1"/>
  <c r="B32" i="4" s="1"/>
  <c r="T28" i="3"/>
  <c r="S28" i="3"/>
  <c r="U28" i="3" s="1"/>
  <c r="V28" i="3" s="1"/>
  <c r="C31" i="4" s="1"/>
  <c r="R28" i="3"/>
  <c r="T27" i="3"/>
  <c r="S27" i="3"/>
  <c r="AB27" i="3"/>
  <c r="W27" i="3"/>
  <c r="R27" i="3"/>
  <c r="Z30" i="3"/>
  <c r="D33" i="4" s="1"/>
  <c r="Z29" i="3"/>
  <c r="D32" i="4" s="1"/>
  <c r="Z28" i="3"/>
  <c r="D31" i="4" s="1"/>
  <c r="Z27" i="3"/>
  <c r="D30" i="4" s="1"/>
  <c r="O30" i="3"/>
  <c r="N30" i="3"/>
  <c r="M30" i="3"/>
  <c r="O29" i="3"/>
  <c r="N29" i="3"/>
  <c r="M29" i="3"/>
  <c r="O28" i="3"/>
  <c r="N28" i="3"/>
  <c r="M28" i="3"/>
  <c r="O27" i="3"/>
  <c r="N27" i="3"/>
  <c r="M27" i="3"/>
  <c r="F34" i="3"/>
  <c r="E34" i="3"/>
  <c r="D34" i="3"/>
  <c r="C34" i="3"/>
  <c r="F33" i="3"/>
  <c r="E33" i="3"/>
  <c r="D33" i="3"/>
  <c r="C33" i="3"/>
  <c r="J30" i="3"/>
  <c r="I30" i="3"/>
  <c r="H30" i="3"/>
  <c r="J29" i="3"/>
  <c r="I29" i="3"/>
  <c r="H29" i="3"/>
  <c r="J28" i="3"/>
  <c r="I28" i="3"/>
  <c r="H28" i="3"/>
  <c r="K28" i="3" s="1"/>
  <c r="D15" i="4" s="1"/>
  <c r="J27" i="3"/>
  <c r="I27" i="3"/>
  <c r="K27" i="3" s="1"/>
  <c r="D14" i="4" s="1"/>
  <c r="H27" i="3"/>
  <c r="E30" i="3"/>
  <c r="D30" i="3"/>
  <c r="E29" i="3"/>
  <c r="D29" i="3"/>
  <c r="E28" i="3"/>
  <c r="D28" i="3"/>
  <c r="E27" i="3"/>
  <c r="D27" i="3"/>
  <c r="C28" i="3"/>
  <c r="F28" i="3" s="1"/>
  <c r="B15" i="4" s="1"/>
  <c r="C29" i="3"/>
  <c r="C30" i="3"/>
  <c r="F30" i="3" s="1"/>
  <c r="B17" i="4" s="1"/>
  <c r="C27" i="3"/>
  <c r="F27" i="3" s="1"/>
  <c r="B14" i="4" s="1"/>
  <c r="P29" i="3"/>
  <c r="F16" i="4" s="1"/>
  <c r="P27" i="3"/>
  <c r="F14" i="4" s="1"/>
  <c r="E37" i="2"/>
  <c r="D37" i="2"/>
  <c r="F37" i="2" s="1"/>
  <c r="C37" i="2"/>
  <c r="E36" i="2"/>
  <c r="D36" i="2"/>
  <c r="C36" i="2"/>
  <c r="O33" i="2"/>
  <c r="N33" i="2"/>
  <c r="M33" i="2"/>
  <c r="P33" i="2" s="1"/>
  <c r="J33" i="2"/>
  <c r="I33" i="2"/>
  <c r="K33" i="2" s="1"/>
  <c r="H33" i="2"/>
  <c r="E33" i="2"/>
  <c r="D33" i="2"/>
  <c r="C33" i="2"/>
  <c r="F33" i="2" s="1"/>
  <c r="O32" i="2"/>
  <c r="N32" i="2"/>
  <c r="P32" i="2" s="1"/>
  <c r="M32" i="2"/>
  <c r="J32" i="2"/>
  <c r="I32" i="2"/>
  <c r="H32" i="2"/>
  <c r="K32" i="2" s="1"/>
  <c r="E32" i="2"/>
  <c r="D32" i="2"/>
  <c r="F32" i="2" s="1"/>
  <c r="C32" i="2"/>
  <c r="O31" i="2"/>
  <c r="N31" i="2"/>
  <c r="M31" i="2"/>
  <c r="P31" i="2" s="1"/>
  <c r="J31" i="2"/>
  <c r="I31" i="2"/>
  <c r="K31" i="2" s="1"/>
  <c r="H31" i="2"/>
  <c r="E31" i="2"/>
  <c r="D31" i="2"/>
  <c r="C31" i="2"/>
  <c r="F31" i="2" s="1"/>
  <c r="O30" i="2"/>
  <c r="N30" i="2"/>
  <c r="P30" i="2" s="1"/>
  <c r="M30" i="2"/>
  <c r="J30" i="2"/>
  <c r="I30" i="2"/>
  <c r="H30" i="2"/>
  <c r="K30" i="2" s="1"/>
  <c r="E30" i="2"/>
  <c r="D30" i="2"/>
  <c r="F30" i="2" s="1"/>
  <c r="C30" i="2"/>
  <c r="O29" i="2"/>
  <c r="N29" i="2"/>
  <c r="M29" i="2"/>
  <c r="P29" i="2" s="1"/>
  <c r="J29" i="2"/>
  <c r="I29" i="2"/>
  <c r="K29" i="2" s="1"/>
  <c r="H29" i="2"/>
  <c r="E29" i="2"/>
  <c r="D29" i="2"/>
  <c r="C29" i="2"/>
  <c r="F29" i="2" s="1"/>
  <c r="O28" i="2"/>
  <c r="N28" i="2"/>
  <c r="P28" i="2" s="1"/>
  <c r="M28" i="2"/>
  <c r="J28" i="2"/>
  <c r="I28" i="2"/>
  <c r="H28" i="2"/>
  <c r="K28" i="2" s="1"/>
  <c r="E28" i="2"/>
  <c r="D28" i="2"/>
  <c r="C28" i="2"/>
  <c r="O27" i="2"/>
  <c r="N27" i="2"/>
  <c r="M27" i="2"/>
  <c r="P27" i="2" s="1"/>
  <c r="J27" i="2"/>
  <c r="I27" i="2"/>
  <c r="K27" i="2" s="1"/>
  <c r="H27" i="2"/>
  <c r="E27" i="2"/>
  <c r="D27" i="2"/>
  <c r="C27" i="2"/>
  <c r="F27" i="2" s="1"/>
  <c r="O26" i="2"/>
  <c r="N26" i="2"/>
  <c r="M26" i="2"/>
  <c r="J26" i="2"/>
  <c r="I26" i="2"/>
  <c r="H26" i="2"/>
  <c r="K26" i="2" s="1"/>
  <c r="E26" i="2"/>
  <c r="D26" i="2"/>
  <c r="C26" i="2"/>
  <c r="F29" i="3" l="1"/>
  <c r="B16" i="4" s="1"/>
  <c r="V29" i="3"/>
  <c r="C32" i="4" s="1"/>
  <c r="AA27" i="3"/>
  <c r="E30" i="4" s="1"/>
  <c r="AA29" i="3"/>
  <c r="E32" i="4" s="1"/>
  <c r="AF27" i="3"/>
  <c r="G30" i="4" s="1"/>
  <c r="AF29" i="3"/>
  <c r="G32" i="4" s="1"/>
  <c r="F33" i="4"/>
  <c r="B33" i="4"/>
  <c r="F31" i="4"/>
  <c r="B31" i="4"/>
  <c r="K29" i="3"/>
  <c r="D16" i="4" s="1"/>
  <c r="K30" i="3"/>
  <c r="D17" i="4" s="1"/>
  <c r="G33" i="3"/>
  <c r="G34" i="3"/>
  <c r="AA28" i="3"/>
  <c r="E31" i="4" s="1"/>
  <c r="AA30" i="3"/>
  <c r="E33" i="4" s="1"/>
  <c r="U27" i="3"/>
  <c r="P28" i="3"/>
  <c r="F15" i="4" s="1"/>
  <c r="P30" i="3"/>
  <c r="F17" i="4" s="1"/>
  <c r="G27" i="3"/>
  <c r="C14" i="4" s="1"/>
  <c r="F26" i="2"/>
  <c r="P26" i="2"/>
  <c r="F28" i="2"/>
  <c r="G33" i="2"/>
  <c r="Q33" i="2"/>
  <c r="F36" i="2"/>
  <c r="L26" i="2" s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M27" i="1"/>
  <c r="P27" i="1" s="1"/>
  <c r="M28" i="1"/>
  <c r="P28" i="1" s="1"/>
  <c r="M29" i="1"/>
  <c r="P29" i="1" s="1"/>
  <c r="M30" i="1"/>
  <c r="P30" i="1" s="1"/>
  <c r="M31" i="1"/>
  <c r="P31" i="1" s="1"/>
  <c r="M32" i="1"/>
  <c r="P32" i="1" s="1"/>
  <c r="M33" i="1"/>
  <c r="P33" i="1" s="1"/>
  <c r="I26" i="1"/>
  <c r="J26" i="1"/>
  <c r="I27" i="1"/>
  <c r="J27" i="1"/>
  <c r="I28" i="1"/>
  <c r="J28" i="1"/>
  <c r="I29" i="1"/>
  <c r="J29" i="1"/>
  <c r="K29" i="1" s="1"/>
  <c r="I30" i="1"/>
  <c r="J30" i="1"/>
  <c r="I31" i="1"/>
  <c r="J31" i="1"/>
  <c r="K31" i="1" s="1"/>
  <c r="L31" i="1" s="1"/>
  <c r="I32" i="1"/>
  <c r="J32" i="1"/>
  <c r="I33" i="1"/>
  <c r="J33" i="1"/>
  <c r="K33" i="1" s="1"/>
  <c r="L33" i="1" s="1"/>
  <c r="H27" i="1"/>
  <c r="H28" i="1"/>
  <c r="K28" i="1" s="1"/>
  <c r="L28" i="1" s="1"/>
  <c r="H29" i="1"/>
  <c r="H30" i="1"/>
  <c r="K30" i="1" s="1"/>
  <c r="L30" i="1" s="1"/>
  <c r="H31" i="1"/>
  <c r="H32" i="1"/>
  <c r="K32" i="1" s="1"/>
  <c r="L32" i="1" s="1"/>
  <c r="H33" i="1"/>
  <c r="M26" i="1"/>
  <c r="P26" i="1" s="1"/>
  <c r="Q26" i="1" s="1"/>
  <c r="H26" i="1"/>
  <c r="K26" i="1" s="1"/>
  <c r="C37" i="1"/>
  <c r="F37" i="1" s="1"/>
  <c r="D37" i="1"/>
  <c r="E37" i="1"/>
  <c r="D36" i="1"/>
  <c r="E36" i="1"/>
  <c r="C36" i="1"/>
  <c r="F36" i="1" s="1"/>
  <c r="C27" i="1"/>
  <c r="F27" i="1" s="1"/>
  <c r="G27" i="1" s="1"/>
  <c r="D27" i="1"/>
  <c r="E27" i="1"/>
  <c r="C28" i="1"/>
  <c r="F28" i="1" s="1"/>
  <c r="G28" i="1" s="1"/>
  <c r="D28" i="1"/>
  <c r="E28" i="1"/>
  <c r="C29" i="1"/>
  <c r="F29" i="1" s="1"/>
  <c r="G29" i="1" s="1"/>
  <c r="D29" i="1"/>
  <c r="E29" i="1"/>
  <c r="C30" i="1"/>
  <c r="F30" i="1" s="1"/>
  <c r="G30" i="1" s="1"/>
  <c r="D30" i="1"/>
  <c r="E30" i="1"/>
  <c r="C31" i="1"/>
  <c r="F31" i="1" s="1"/>
  <c r="G31" i="1" s="1"/>
  <c r="D31" i="1"/>
  <c r="E31" i="1"/>
  <c r="C32" i="1"/>
  <c r="F32" i="1" s="1"/>
  <c r="G32" i="1" s="1"/>
  <c r="D32" i="1"/>
  <c r="E32" i="1"/>
  <c r="C33" i="1"/>
  <c r="F33" i="1" s="1"/>
  <c r="G33" i="1" s="1"/>
  <c r="D33" i="1"/>
  <c r="E33" i="1"/>
  <c r="D26" i="1"/>
  <c r="E26" i="1"/>
  <c r="C26" i="1"/>
  <c r="F26" i="1" s="1"/>
  <c r="G26" i="1" s="1"/>
  <c r="B30" i="4" l="1"/>
  <c r="V27" i="3"/>
  <c r="C30" i="4" s="1"/>
  <c r="L29" i="1"/>
  <c r="L27" i="1"/>
  <c r="E7" i="4" s="1"/>
  <c r="Q33" i="1"/>
  <c r="Q31" i="1"/>
  <c r="Q29" i="1"/>
  <c r="Q27" i="1"/>
  <c r="L26" i="1"/>
  <c r="Q32" i="1"/>
  <c r="Q30" i="1"/>
  <c r="Q28" i="1"/>
  <c r="L30" i="3"/>
  <c r="E17" i="4" s="1"/>
  <c r="L29" i="3"/>
  <c r="E16" i="4" s="1"/>
  <c r="Q27" i="3"/>
  <c r="G14" i="4" s="1"/>
  <c r="Q30" i="3"/>
  <c r="G17" i="4" s="1"/>
  <c r="G29" i="3"/>
  <c r="C16" i="4" s="1"/>
  <c r="G28" i="3"/>
  <c r="C15" i="4" s="1"/>
  <c r="G30" i="3"/>
  <c r="C17" i="4" s="1"/>
  <c r="Q28" i="3"/>
  <c r="G15" i="4" s="1"/>
  <c r="L27" i="3"/>
  <c r="E14" i="4" s="1"/>
  <c r="Q29" i="3"/>
  <c r="G16" i="4" s="1"/>
  <c r="L28" i="3"/>
  <c r="E15" i="4" s="1"/>
  <c r="L32" i="2"/>
  <c r="Q31" i="2"/>
  <c r="G31" i="2"/>
  <c r="L30" i="2"/>
  <c r="G29" i="2"/>
  <c r="L27" i="2"/>
  <c r="G28" i="2"/>
  <c r="G26" i="2"/>
  <c r="L29" i="2"/>
  <c r="Q27" i="2"/>
  <c r="L33" i="2"/>
  <c r="Q32" i="2"/>
  <c r="G32" i="2"/>
  <c r="L31" i="2"/>
  <c r="Q30" i="2"/>
  <c r="Q29" i="2"/>
  <c r="L28" i="2"/>
  <c r="G27" i="2"/>
  <c r="Q26" i="2"/>
  <c r="G30" i="2"/>
  <c r="Q28" i="2"/>
</calcChain>
</file>

<file path=xl/sharedStrings.xml><?xml version="1.0" encoding="utf-8"?>
<sst xmlns="http://schemas.openxmlformats.org/spreadsheetml/2006/main" count="443" uniqueCount="71">
  <si>
    <t>User: USER</t>
  </si>
  <si>
    <t>Path: C:\Program Files (x86)\BMG\NEPHELOgalaxy\User\Data\</t>
  </si>
  <si>
    <t>Test ID: 1001</t>
  </si>
  <si>
    <t>Test Name: SOLUBILITY TEST</t>
  </si>
  <si>
    <t>Date: 5/28/2015</t>
  </si>
  <si>
    <t>Time: 3:13:01 PM</t>
  </si>
  <si>
    <t>ID1: 11 CRD cpds_20mMKPO4</t>
  </si>
  <si>
    <t>ID2: pH-3</t>
  </si>
  <si>
    <t>ID3: 0min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</si>
  <si>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</si>
  <si>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</si>
  <si>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</si>
  <si>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</si>
  <si>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</si>
  <si>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</si>
  <si>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</si>
  <si>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</si>
  <si>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</si>
  <si>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</si>
  <si>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CPD</t>
  </si>
  <si>
    <t>n1</t>
  </si>
  <si>
    <t>n2</t>
  </si>
  <si>
    <t>n3</t>
  </si>
  <si>
    <t>50µM</t>
  </si>
  <si>
    <t>Avg</t>
  </si>
  <si>
    <t>Fold</t>
  </si>
  <si>
    <t>Controls</t>
  </si>
  <si>
    <t>VC(2% DMSO)</t>
  </si>
  <si>
    <t>Buffer</t>
  </si>
  <si>
    <t>Buffer ctrl</t>
  </si>
  <si>
    <t>25µM</t>
  </si>
  <si>
    <t>10µM</t>
  </si>
  <si>
    <t>20mM KPO4 pH-3</t>
  </si>
  <si>
    <t>20mM KPO4 pH-8</t>
  </si>
  <si>
    <t>Test ID: 1002</t>
  </si>
  <si>
    <t>Time: 3:15:21 PM</t>
  </si>
  <si>
    <t>ID2: pH-8</t>
  </si>
  <si>
    <t>Insoluble</t>
  </si>
  <si>
    <t>Test ID: 1003</t>
  </si>
  <si>
    <t>Time: 3:18:14 PM</t>
  </si>
  <si>
    <t>ID2: pH-3 &amp; 8_plate-2</t>
  </si>
  <si>
    <t>n4</t>
  </si>
  <si>
    <t>pH-3</t>
  </si>
  <si>
    <t>pH-8</t>
  </si>
  <si>
    <t>CRD1134 B2</t>
  </si>
  <si>
    <t>CRD1134-HCl B1</t>
  </si>
  <si>
    <t>CRD1022 B4</t>
  </si>
  <si>
    <t xml:space="preserve">CRD1215 </t>
  </si>
  <si>
    <t>CRD1236</t>
  </si>
  <si>
    <t xml:space="preserve">CRD1264 </t>
  </si>
  <si>
    <t>CRD1178 B2</t>
  </si>
  <si>
    <t>CRD1188 B2</t>
  </si>
  <si>
    <t>CRD941 B5</t>
  </si>
  <si>
    <t>CRD1189</t>
  </si>
  <si>
    <t>CRD1193</t>
  </si>
  <si>
    <t>CRD756 B3</t>
  </si>
  <si>
    <t>Insolubility</t>
  </si>
  <si>
    <t>Test ID: 1004</t>
  </si>
  <si>
    <t>Time: 4:08:12 PM</t>
  </si>
  <si>
    <t>ID3: 1h</t>
  </si>
  <si>
    <t>Test ID: 1005</t>
  </si>
  <si>
    <t>Time: 4:11:03 PM</t>
  </si>
  <si>
    <t>ID2: pH-3 _plate-1</t>
  </si>
  <si>
    <t>Test ID: 1006</t>
  </si>
  <si>
    <t>Time: 4:13:00 PM</t>
  </si>
  <si>
    <t>ID2: pH-8 _plate-1</t>
  </si>
  <si>
    <t>0h</t>
  </si>
  <si>
    <t>1h</t>
  </si>
  <si>
    <t>200µM</t>
  </si>
  <si>
    <t>100µM</t>
  </si>
  <si>
    <t>40µM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</si>
</sst>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4" fillId="0" borderId="0" xfId="0" applyFont="1" applyBorder="1"/>
    <xf numFmtId="164" fontId="0" fillId="3" borderId="21" xfId="0" applyNumberFormat="1" applyFill="1" applyBorder="1" applyAlignment="1">
      <alignment horizontal="center"/>
    </xf>
    <xf numFmtId="0" fontId="0" fillId="3" borderId="0" xfId="0" applyFill="1"/>
    <xf numFmtId="0" fontId="0" fillId="0" borderId="4" xfId="0" applyBorder="1" applyAlignment="1">
      <alignment horizontal="center"/>
    </xf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1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0" fontId="0" fillId="0" borderId="30" xfId="0" applyBorder="1"/>
    <xf numFmtId="0" fontId="0" fillId="0" borderId="9" xfId="0" applyBorder="1"/>
    <xf numFmtId="164" fontId="0" fillId="0" borderId="14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" fontId="0" fillId="0" borderId="6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6" xfId="0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0" fontId="0" fillId="0" borderId="36" xfId="0" applyBorder="1"/>
    <xf numFmtId="1" fontId="0" fillId="3" borderId="0" xfId="0" applyNumberFormat="1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37" xfId="0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40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3" borderId="26" xfId="0" applyNumberFormat="1" applyFill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3" borderId="39" xfId="0" applyNumberFormat="1" applyFill="1" applyBorder="1" applyAlignment="1">
      <alignment horizontal="center"/>
    </xf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7" borderId="20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1" fillId="7" borderId="37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3" borderId="23" xfId="0" applyNumberForma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7" borderId="41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8" xfId="0" applyFont="1" applyFill="1" applyBorder="1" applyAlignment="1">
      <alignment horizontal="center"/>
    </xf>
    <xf numFmtId="0" fontId="3" fillId="6" borderId="43" xfId="0" applyFont="1" applyFill="1" applyBorder="1" applyAlignment="1">
      <alignment horizontal="center"/>
    </xf>
    <xf numFmtId="0" fontId="3" fillId="6" borderId="44" xfId="0" applyFont="1" applyFill="1" applyBorder="1" applyAlignment="1">
      <alignment horizontal="center"/>
    </xf>
    <xf numFmtId="0" fontId="3" fillId="6" borderId="45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42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3" fillId="5" borderId="43" xfId="0" applyFont="1" applyFill="1" applyBorder="1" applyAlignment="1">
      <alignment horizontal="center"/>
    </xf>
    <xf numFmtId="0" fontId="3" fillId="5" borderId="44" xfId="0" applyFont="1" applyFill="1" applyBorder="1" applyAlignment="1">
      <alignment horizontal="center"/>
    </xf>
    <xf numFmtId="0" fontId="3" fillId="5" borderId="45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1" fontId="0" fillId="0" borderId="6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9"/>
  <sheetViews>
    <sheetView workbookViewId="0">
      <selection sqref="A1:XFD1048576"/>
    </sheetView>
  </sheetViews>
  <sheetFormatPr defaultRowHeight="15" x14ac:dyDescent="0.25"/>
  <cols>
    <col min="1" max="1" width="4.28515625" customWidth="1"/>
    <col min="2" max="2" width="15" customWidth="1"/>
  </cols>
  <sheetData>
    <row r="3" spans="1:13" x14ac:dyDescent="0.25">
      <c r="A3" s="1" t="s">
        <v>0</v>
      </c>
      <c r="D3" s="1" t="s">
        <v>1</v>
      </c>
      <c r="K3" s="1" t="s">
        <v>2</v>
      </c>
    </row>
    <row r="4" spans="1:13" x14ac:dyDescent="0.25">
      <c r="A4" s="1" t="s">
        <v>3</v>
      </c>
      <c r="I4" s="1" t="s">
        <v>4</v>
      </c>
      <c r="K4" s="1" t="s">
        <v>5</v>
      </c>
    </row>
    <row r="5" spans="1:13" x14ac:dyDescent="0.25">
      <c r="A5" s="1" t="s">
        <v>6</v>
      </c>
    </row>
    <row r="6" spans="1:13" x14ac:dyDescent="0.25">
      <c r="A6" s="1" t="s">
        <v>7</v>
      </c>
    </row>
    <row r="7" spans="1:13" x14ac:dyDescent="0.25">
      <c r="A7" s="1" t="s">
        <v>8</v>
      </c>
    </row>
    <row r="8" spans="1:13" x14ac:dyDescent="0.25">
      <c r="A8" s="1" t="s">
        <v>9</v>
      </c>
    </row>
    <row r="12" spans="1:13" x14ac:dyDescent="0.25">
      <c r="B12" t="s">
        <v>10</v>
      </c>
    </row>
    <row r="13" spans="1:13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 x14ac:dyDescent="0.25">
      <c r="A14" s="2" t="s">
        <v>11</v>
      </c>
      <c r="B14" s="4">
        <v>513</v>
      </c>
      <c r="C14" s="5">
        <v>581</v>
      </c>
      <c r="D14" s="5">
        <v>573</v>
      </c>
      <c r="E14" s="5">
        <v>373</v>
      </c>
      <c r="F14" s="5">
        <v>594</v>
      </c>
      <c r="G14" s="5">
        <v>2651</v>
      </c>
      <c r="H14" s="5">
        <v>468</v>
      </c>
      <c r="I14" s="5">
        <v>442</v>
      </c>
      <c r="J14" s="5">
        <v>371</v>
      </c>
      <c r="K14" s="5">
        <v>279</v>
      </c>
      <c r="L14" s="5">
        <v>367</v>
      </c>
      <c r="M14" s="6"/>
    </row>
    <row r="15" spans="1:13" x14ac:dyDescent="0.25">
      <c r="A15" s="2" t="s">
        <v>12</v>
      </c>
      <c r="B15" s="7">
        <v>718</v>
      </c>
      <c r="C15" s="8">
        <v>636</v>
      </c>
      <c r="D15" s="8">
        <v>661</v>
      </c>
      <c r="E15" s="8">
        <v>521</v>
      </c>
      <c r="F15" s="8">
        <v>3563</v>
      </c>
      <c r="G15" s="8">
        <v>610</v>
      </c>
      <c r="H15" s="8">
        <v>419</v>
      </c>
      <c r="I15" s="8">
        <v>502</v>
      </c>
      <c r="J15" s="8">
        <v>503</v>
      </c>
      <c r="K15" s="8">
        <v>691</v>
      </c>
      <c r="L15" s="8">
        <v>390</v>
      </c>
      <c r="M15" s="9"/>
    </row>
    <row r="16" spans="1:13" x14ac:dyDescent="0.25">
      <c r="A16" s="2" t="s">
        <v>13</v>
      </c>
      <c r="B16" s="7">
        <v>1305</v>
      </c>
      <c r="C16" s="8">
        <v>1377</v>
      </c>
      <c r="D16" s="8">
        <v>1817</v>
      </c>
      <c r="E16" s="8">
        <v>896</v>
      </c>
      <c r="F16" s="8">
        <v>892</v>
      </c>
      <c r="G16" s="8">
        <v>827</v>
      </c>
      <c r="H16" s="8">
        <v>786</v>
      </c>
      <c r="I16" s="8">
        <v>846</v>
      </c>
      <c r="J16" s="8">
        <v>788</v>
      </c>
      <c r="K16" s="8">
        <v>625</v>
      </c>
      <c r="L16" s="8">
        <v>543</v>
      </c>
      <c r="M16" s="9"/>
    </row>
    <row r="17" spans="1:19" x14ac:dyDescent="0.25">
      <c r="A17" s="2" t="s">
        <v>14</v>
      </c>
      <c r="B17" s="7">
        <v>545</v>
      </c>
      <c r="C17" s="8">
        <v>570</v>
      </c>
      <c r="D17" s="8">
        <v>631</v>
      </c>
      <c r="E17" s="8">
        <v>502</v>
      </c>
      <c r="F17" s="8">
        <v>916</v>
      </c>
      <c r="G17" s="8">
        <v>567</v>
      </c>
      <c r="H17" s="8">
        <v>884</v>
      </c>
      <c r="I17" s="8">
        <v>495</v>
      </c>
      <c r="J17" s="8">
        <v>525</v>
      </c>
      <c r="K17" s="8"/>
      <c r="L17" s="8"/>
      <c r="M17" s="9"/>
    </row>
    <row r="18" spans="1:19" x14ac:dyDescent="0.25">
      <c r="A18" s="2" t="s">
        <v>15</v>
      </c>
      <c r="B18" s="7">
        <v>603</v>
      </c>
      <c r="C18" s="8">
        <v>852</v>
      </c>
      <c r="D18" s="8">
        <v>618</v>
      </c>
      <c r="E18" s="8">
        <v>653</v>
      </c>
      <c r="F18" s="8">
        <v>678</v>
      </c>
      <c r="G18" s="8">
        <v>631</v>
      </c>
      <c r="H18" s="8">
        <v>535</v>
      </c>
      <c r="I18" s="8">
        <v>775</v>
      </c>
      <c r="J18" s="8">
        <v>593</v>
      </c>
      <c r="K18" s="8"/>
      <c r="L18" s="8"/>
      <c r="M18" s="9"/>
    </row>
    <row r="19" spans="1:19" x14ac:dyDescent="0.25">
      <c r="A19" s="2" t="s">
        <v>16</v>
      </c>
      <c r="B19" s="7">
        <v>775</v>
      </c>
      <c r="C19" s="8">
        <v>909</v>
      </c>
      <c r="D19" s="8">
        <v>912</v>
      </c>
      <c r="E19" s="8">
        <v>892</v>
      </c>
      <c r="F19" s="8">
        <v>948</v>
      </c>
      <c r="G19" s="8">
        <v>1018</v>
      </c>
      <c r="H19" s="8">
        <v>876</v>
      </c>
      <c r="I19" s="8">
        <v>823</v>
      </c>
      <c r="J19" s="8">
        <v>839</v>
      </c>
      <c r="K19" s="8"/>
      <c r="L19" s="8"/>
      <c r="M19" s="9"/>
    </row>
    <row r="20" spans="1:19" x14ac:dyDescent="0.25">
      <c r="A20" s="2" t="s">
        <v>17</v>
      </c>
      <c r="B20" s="7">
        <v>514</v>
      </c>
      <c r="C20" s="8">
        <v>609</v>
      </c>
      <c r="D20" s="8">
        <v>608</v>
      </c>
      <c r="E20" s="8">
        <v>533</v>
      </c>
      <c r="F20" s="8">
        <v>631</v>
      </c>
      <c r="G20" s="8">
        <v>620</v>
      </c>
      <c r="H20" s="8">
        <v>615</v>
      </c>
      <c r="I20" s="8">
        <v>571</v>
      </c>
      <c r="J20" s="8">
        <v>634</v>
      </c>
      <c r="K20" s="8"/>
      <c r="L20" s="8"/>
      <c r="M20" s="9"/>
    </row>
    <row r="21" spans="1:19" x14ac:dyDescent="0.25">
      <c r="A21" s="2" t="s">
        <v>18</v>
      </c>
      <c r="B21" s="10">
        <v>484</v>
      </c>
      <c r="C21" s="11">
        <v>589</v>
      </c>
      <c r="D21" s="11">
        <v>559</v>
      </c>
      <c r="E21" s="11">
        <v>736</v>
      </c>
      <c r="F21" s="11">
        <v>698</v>
      </c>
      <c r="G21" s="11">
        <v>695</v>
      </c>
      <c r="H21" s="11">
        <v>546</v>
      </c>
      <c r="I21" s="11">
        <v>469</v>
      </c>
      <c r="J21" s="11">
        <v>806</v>
      </c>
      <c r="K21" s="11"/>
      <c r="L21" s="11"/>
      <c r="M21" s="12"/>
    </row>
    <row r="23" spans="1:19" ht="15.75" thickBot="1" x14ac:dyDescent="0.3"/>
    <row r="24" spans="1:19" x14ac:dyDescent="0.25">
      <c r="B24" s="146" t="s">
        <v>19</v>
      </c>
      <c r="C24" s="143" t="s">
        <v>23</v>
      </c>
      <c r="D24" s="143"/>
      <c r="E24" s="143"/>
      <c r="F24" s="143"/>
      <c r="G24" s="144"/>
      <c r="H24" s="145" t="s">
        <v>30</v>
      </c>
      <c r="I24" s="143"/>
      <c r="J24" s="143"/>
      <c r="K24" s="143"/>
      <c r="L24" s="144"/>
      <c r="M24" s="145" t="s">
        <v>31</v>
      </c>
      <c r="N24" s="143"/>
      <c r="O24" s="143"/>
      <c r="P24" s="143"/>
      <c r="Q24" s="144"/>
    </row>
    <row r="25" spans="1:19" x14ac:dyDescent="0.25">
      <c r="B25" s="147"/>
      <c r="C25" s="19" t="s">
        <v>20</v>
      </c>
      <c r="D25" s="19" t="s">
        <v>21</v>
      </c>
      <c r="E25" s="19" t="s">
        <v>22</v>
      </c>
      <c r="F25" s="13" t="s">
        <v>24</v>
      </c>
      <c r="G25" s="28" t="s">
        <v>25</v>
      </c>
      <c r="H25" s="27" t="s">
        <v>20</v>
      </c>
      <c r="I25" s="19" t="s">
        <v>21</v>
      </c>
      <c r="J25" s="19" t="s">
        <v>22</v>
      </c>
      <c r="K25" s="13" t="s">
        <v>24</v>
      </c>
      <c r="L25" s="28" t="s">
        <v>25</v>
      </c>
      <c r="M25" s="27" t="s">
        <v>20</v>
      </c>
      <c r="N25" s="19" t="s">
        <v>21</v>
      </c>
      <c r="O25" s="19" t="s">
        <v>22</v>
      </c>
      <c r="P25" s="13" t="s">
        <v>24</v>
      </c>
      <c r="Q25" s="28" t="s">
        <v>25</v>
      </c>
    </row>
    <row r="26" spans="1:19" x14ac:dyDescent="0.25">
      <c r="B26" s="79" t="s">
        <v>55</v>
      </c>
      <c r="C26" s="14">
        <f>B14</f>
        <v>513</v>
      </c>
      <c r="D26" s="14">
        <f>C14</f>
        <v>581</v>
      </c>
      <c r="E26" s="14">
        <f>D14</f>
        <v>573</v>
      </c>
      <c r="F26" s="20">
        <f>AVERAGE(C26:E26)</f>
        <v>555.66666666666663</v>
      </c>
      <c r="G26" s="30">
        <f>F26/$F$36</f>
        <v>1.045141065830721</v>
      </c>
      <c r="H26" s="35">
        <f>E14</f>
        <v>373</v>
      </c>
      <c r="I26" s="3">
        <f t="shared" ref="I26:J33" si="0">F14</f>
        <v>594</v>
      </c>
      <c r="J26" s="17">
        <f t="shared" si="0"/>
        <v>2651</v>
      </c>
      <c r="K26" s="20">
        <f>AVERAGE(H26:J26)</f>
        <v>1206</v>
      </c>
      <c r="L26" s="30">
        <f>K26/$F$36</f>
        <v>2.2683385579937307</v>
      </c>
      <c r="M26" s="35">
        <f>H14</f>
        <v>468</v>
      </c>
      <c r="N26" s="3">
        <f t="shared" ref="N26:O33" si="1">I14</f>
        <v>442</v>
      </c>
      <c r="O26" s="3">
        <f t="shared" si="1"/>
        <v>371</v>
      </c>
      <c r="P26" s="20">
        <f>AVERAGE(M26:O26)</f>
        <v>427</v>
      </c>
      <c r="Q26" s="30">
        <f>P26/$F$36</f>
        <v>0.80313479623824457</v>
      </c>
    </row>
    <row r="27" spans="1:19" x14ac:dyDescent="0.25">
      <c r="B27" s="79" t="s">
        <v>52</v>
      </c>
      <c r="C27" s="14">
        <f t="shared" ref="C27:E27" si="2">B15</f>
        <v>718</v>
      </c>
      <c r="D27" s="14">
        <f t="shared" si="2"/>
        <v>636</v>
      </c>
      <c r="E27" s="14">
        <f t="shared" si="2"/>
        <v>661</v>
      </c>
      <c r="F27" s="20">
        <f t="shared" ref="F27:F33" si="3">AVERAGE(C27:E27)</f>
        <v>671.66666666666663</v>
      </c>
      <c r="G27" s="30">
        <f t="shared" ref="G27:G33" si="4">F27/$F$36</f>
        <v>1.2633228840125392</v>
      </c>
      <c r="H27" s="35">
        <f t="shared" ref="H27:H33" si="5">E15</f>
        <v>521</v>
      </c>
      <c r="I27" s="17">
        <f t="shared" si="0"/>
        <v>3563</v>
      </c>
      <c r="J27" s="3">
        <f t="shared" si="0"/>
        <v>610</v>
      </c>
      <c r="K27" s="20">
        <f>AVERAGE(J27,H27)</f>
        <v>565.5</v>
      </c>
      <c r="L27" s="30">
        <f t="shared" ref="L27:L33" si="6">K27/$F$36</f>
        <v>1.0636363636363637</v>
      </c>
      <c r="M27" s="35">
        <f t="shared" ref="M27:M33" si="7">H15</f>
        <v>419</v>
      </c>
      <c r="N27" s="3">
        <f t="shared" si="1"/>
        <v>502</v>
      </c>
      <c r="O27" s="3">
        <f t="shared" si="1"/>
        <v>503</v>
      </c>
      <c r="P27" s="20">
        <f t="shared" ref="P27:P33" si="8">AVERAGE(M27:O27)</f>
        <v>474.66666666666669</v>
      </c>
      <c r="Q27" s="30">
        <f t="shared" ref="Q27:Q33" si="9">P27/$F$36</f>
        <v>0.89278996865203775</v>
      </c>
    </row>
    <row r="28" spans="1:19" x14ac:dyDescent="0.25">
      <c r="B28" s="79" t="s">
        <v>46</v>
      </c>
      <c r="C28" s="14">
        <f t="shared" ref="C28:E28" si="10">B16</f>
        <v>1305</v>
      </c>
      <c r="D28" s="14">
        <f t="shared" si="10"/>
        <v>1377</v>
      </c>
      <c r="E28" s="14">
        <f t="shared" si="10"/>
        <v>1817</v>
      </c>
      <c r="F28" s="20">
        <f t="shared" si="3"/>
        <v>1499.6666666666667</v>
      </c>
      <c r="G28" s="30">
        <f t="shared" si="4"/>
        <v>2.8206896551724143</v>
      </c>
      <c r="H28" s="35">
        <f t="shared" si="5"/>
        <v>896</v>
      </c>
      <c r="I28" s="3">
        <f t="shared" si="0"/>
        <v>892</v>
      </c>
      <c r="J28" s="3">
        <f t="shared" si="0"/>
        <v>827</v>
      </c>
      <c r="K28" s="20">
        <f t="shared" ref="K28:K33" si="11">AVERAGE(H28:J28)</f>
        <v>871.66666666666663</v>
      </c>
      <c r="L28" s="30">
        <f t="shared" si="6"/>
        <v>1.6394984326018809</v>
      </c>
      <c r="M28" s="35">
        <f t="shared" si="7"/>
        <v>786</v>
      </c>
      <c r="N28" s="3">
        <f t="shared" si="1"/>
        <v>846</v>
      </c>
      <c r="O28" s="3">
        <f t="shared" si="1"/>
        <v>788</v>
      </c>
      <c r="P28" s="20">
        <f t="shared" si="8"/>
        <v>806.66666666666663</v>
      </c>
      <c r="Q28" s="30">
        <f t="shared" si="9"/>
        <v>1.517241379310345</v>
      </c>
      <c r="S28" s="56"/>
    </row>
    <row r="29" spans="1:19" x14ac:dyDescent="0.25">
      <c r="B29" s="79" t="s">
        <v>45</v>
      </c>
      <c r="C29" s="14">
        <f t="shared" ref="C29:E29" si="12">B17</f>
        <v>545</v>
      </c>
      <c r="D29" s="14">
        <f t="shared" si="12"/>
        <v>570</v>
      </c>
      <c r="E29" s="14">
        <f t="shared" si="12"/>
        <v>631</v>
      </c>
      <c r="F29" s="20">
        <f t="shared" si="3"/>
        <v>582</v>
      </c>
      <c r="G29" s="30">
        <f t="shared" si="4"/>
        <v>1.0946708463949844</v>
      </c>
      <c r="H29" s="35">
        <f t="shared" si="5"/>
        <v>502</v>
      </c>
      <c r="I29" s="3">
        <f t="shared" si="0"/>
        <v>916</v>
      </c>
      <c r="J29" s="3">
        <f t="shared" si="0"/>
        <v>567</v>
      </c>
      <c r="K29" s="20">
        <f t="shared" si="11"/>
        <v>661.66666666666663</v>
      </c>
      <c r="L29" s="30">
        <f t="shared" si="6"/>
        <v>1.244514106583072</v>
      </c>
      <c r="M29" s="35">
        <f t="shared" si="7"/>
        <v>884</v>
      </c>
      <c r="N29" s="3">
        <f t="shared" si="1"/>
        <v>495</v>
      </c>
      <c r="O29" s="3">
        <f t="shared" si="1"/>
        <v>525</v>
      </c>
      <c r="P29" s="20">
        <f t="shared" si="8"/>
        <v>634.66666666666663</v>
      </c>
      <c r="Q29" s="30">
        <f t="shared" si="9"/>
        <v>1.1937304075235109</v>
      </c>
    </row>
    <row r="30" spans="1:19" x14ac:dyDescent="0.25">
      <c r="B30" s="79" t="s">
        <v>44</v>
      </c>
      <c r="C30" s="14">
        <f t="shared" ref="C30:E30" si="13">B18</f>
        <v>603</v>
      </c>
      <c r="D30" s="14">
        <f t="shared" si="13"/>
        <v>852</v>
      </c>
      <c r="E30" s="14">
        <f t="shared" si="13"/>
        <v>618</v>
      </c>
      <c r="F30" s="20">
        <f t="shared" si="3"/>
        <v>691</v>
      </c>
      <c r="G30" s="30">
        <f t="shared" si="4"/>
        <v>1.2996865203761756</v>
      </c>
      <c r="H30" s="35">
        <f t="shared" si="5"/>
        <v>653</v>
      </c>
      <c r="I30" s="3">
        <f t="shared" si="0"/>
        <v>678</v>
      </c>
      <c r="J30" s="3">
        <f t="shared" si="0"/>
        <v>631</v>
      </c>
      <c r="K30" s="20">
        <f t="shared" si="11"/>
        <v>654</v>
      </c>
      <c r="L30" s="30">
        <f t="shared" si="6"/>
        <v>1.2300940438871475</v>
      </c>
      <c r="M30" s="35">
        <f t="shared" si="7"/>
        <v>535</v>
      </c>
      <c r="N30" s="3">
        <f t="shared" si="1"/>
        <v>775</v>
      </c>
      <c r="O30" s="3">
        <f t="shared" si="1"/>
        <v>593</v>
      </c>
      <c r="P30" s="20">
        <f t="shared" si="8"/>
        <v>634.33333333333337</v>
      </c>
      <c r="Q30" s="30">
        <f t="shared" si="9"/>
        <v>1.1931034482758622</v>
      </c>
    </row>
    <row r="31" spans="1:19" x14ac:dyDescent="0.25">
      <c r="B31" s="79" t="s">
        <v>50</v>
      </c>
      <c r="C31" s="14">
        <f t="shared" ref="C31:E31" si="14">B19</f>
        <v>775</v>
      </c>
      <c r="D31" s="14">
        <f t="shared" si="14"/>
        <v>909</v>
      </c>
      <c r="E31" s="14">
        <f t="shared" si="14"/>
        <v>912</v>
      </c>
      <c r="F31" s="20">
        <f t="shared" si="3"/>
        <v>865.33333333333337</v>
      </c>
      <c r="G31" s="30">
        <f t="shared" si="4"/>
        <v>1.6275862068965519</v>
      </c>
      <c r="H31" s="35">
        <f t="shared" si="5"/>
        <v>892</v>
      </c>
      <c r="I31" s="3">
        <f t="shared" si="0"/>
        <v>948</v>
      </c>
      <c r="J31" s="3">
        <f t="shared" si="0"/>
        <v>1018</v>
      </c>
      <c r="K31" s="20">
        <f t="shared" si="11"/>
        <v>952.66666666666663</v>
      </c>
      <c r="L31" s="30">
        <f t="shared" si="6"/>
        <v>1.7918495297805643</v>
      </c>
      <c r="M31" s="35">
        <f t="shared" si="7"/>
        <v>876</v>
      </c>
      <c r="N31" s="3">
        <f t="shared" si="1"/>
        <v>823</v>
      </c>
      <c r="O31" s="3">
        <f t="shared" si="1"/>
        <v>839</v>
      </c>
      <c r="P31" s="20">
        <f t="shared" si="8"/>
        <v>846</v>
      </c>
      <c r="Q31" s="30">
        <f t="shared" si="9"/>
        <v>1.5912225705329155</v>
      </c>
    </row>
    <row r="32" spans="1:19" x14ac:dyDescent="0.25">
      <c r="B32" s="79" t="s">
        <v>51</v>
      </c>
      <c r="C32" s="14">
        <f t="shared" ref="C32:E32" si="15">B20</f>
        <v>514</v>
      </c>
      <c r="D32" s="14">
        <f t="shared" si="15"/>
        <v>609</v>
      </c>
      <c r="E32" s="14">
        <f t="shared" si="15"/>
        <v>608</v>
      </c>
      <c r="F32" s="20">
        <f t="shared" si="3"/>
        <v>577</v>
      </c>
      <c r="G32" s="30">
        <f t="shared" si="4"/>
        <v>1.0852664576802509</v>
      </c>
      <c r="H32" s="35">
        <f t="shared" si="5"/>
        <v>533</v>
      </c>
      <c r="I32" s="3">
        <f t="shared" si="0"/>
        <v>631</v>
      </c>
      <c r="J32" s="3">
        <f t="shared" si="0"/>
        <v>620</v>
      </c>
      <c r="K32" s="20">
        <f t="shared" si="11"/>
        <v>594.66666666666663</v>
      </c>
      <c r="L32" s="30">
        <f t="shared" si="6"/>
        <v>1.1184952978056426</v>
      </c>
      <c r="M32" s="35">
        <f t="shared" si="7"/>
        <v>615</v>
      </c>
      <c r="N32" s="3">
        <f t="shared" si="1"/>
        <v>571</v>
      </c>
      <c r="O32" s="3">
        <f t="shared" si="1"/>
        <v>634</v>
      </c>
      <c r="P32" s="20">
        <f t="shared" si="8"/>
        <v>606.66666666666663</v>
      </c>
      <c r="Q32" s="30">
        <f t="shared" si="9"/>
        <v>1.1410658307210031</v>
      </c>
      <c r="S32" s="56"/>
    </row>
    <row r="33" spans="2:19" ht="15.75" thickBot="1" x14ac:dyDescent="0.3">
      <c r="B33" s="80" t="s">
        <v>53</v>
      </c>
      <c r="C33" s="32">
        <f t="shared" ref="C33:E33" si="16">B21</f>
        <v>484</v>
      </c>
      <c r="D33" s="32">
        <f t="shared" si="16"/>
        <v>589</v>
      </c>
      <c r="E33" s="32">
        <f t="shared" si="16"/>
        <v>559</v>
      </c>
      <c r="F33" s="33">
        <f t="shared" si="3"/>
        <v>544</v>
      </c>
      <c r="G33" s="34">
        <f t="shared" si="4"/>
        <v>1.0231974921630094</v>
      </c>
      <c r="H33" s="36">
        <f t="shared" si="5"/>
        <v>736</v>
      </c>
      <c r="I33" s="37">
        <f t="shared" si="0"/>
        <v>698</v>
      </c>
      <c r="J33" s="37">
        <f t="shared" si="0"/>
        <v>695</v>
      </c>
      <c r="K33" s="33">
        <f t="shared" si="11"/>
        <v>709.66666666666663</v>
      </c>
      <c r="L33" s="34">
        <f t="shared" si="6"/>
        <v>1.3347962382445142</v>
      </c>
      <c r="M33" s="36">
        <f t="shared" si="7"/>
        <v>546</v>
      </c>
      <c r="N33" s="37">
        <f t="shared" si="1"/>
        <v>469</v>
      </c>
      <c r="O33" s="37">
        <f t="shared" si="1"/>
        <v>806</v>
      </c>
      <c r="P33" s="33">
        <f t="shared" si="8"/>
        <v>607</v>
      </c>
      <c r="Q33" s="34">
        <f t="shared" si="9"/>
        <v>1.1416927899686522</v>
      </c>
      <c r="S33" s="56"/>
    </row>
    <row r="35" spans="2:19" x14ac:dyDescent="0.25">
      <c r="B35" s="13" t="s">
        <v>26</v>
      </c>
      <c r="C35" s="18" t="s">
        <v>20</v>
      </c>
      <c r="D35" s="19" t="s">
        <v>21</v>
      </c>
      <c r="E35" s="19" t="s">
        <v>22</v>
      </c>
      <c r="F35" s="13" t="s">
        <v>24</v>
      </c>
    </row>
    <row r="36" spans="2:19" x14ac:dyDescent="0.25">
      <c r="B36" s="24" t="s">
        <v>27</v>
      </c>
      <c r="C36" s="22">
        <f>K14</f>
        <v>279</v>
      </c>
      <c r="D36" s="23">
        <f>K15</f>
        <v>691</v>
      </c>
      <c r="E36" s="23">
        <f>K16</f>
        <v>625</v>
      </c>
      <c r="F36" s="26">
        <f>AVERAGE(C36:E36)</f>
        <v>531.66666666666663</v>
      </c>
      <c r="S36" s="56"/>
    </row>
    <row r="37" spans="2:19" x14ac:dyDescent="0.25">
      <c r="B37" s="25" t="s">
        <v>29</v>
      </c>
      <c r="C37" s="15">
        <f>L14</f>
        <v>367</v>
      </c>
      <c r="D37" s="16">
        <f>L15</f>
        <v>390</v>
      </c>
      <c r="E37" s="16">
        <f>L16</f>
        <v>543</v>
      </c>
      <c r="F37" s="21">
        <f>AVERAGE(C37:E37)</f>
        <v>433.33333333333331</v>
      </c>
      <c r="S37" s="56"/>
    </row>
    <row r="39" spans="2:19" x14ac:dyDescent="0.25">
      <c r="B39" s="38" t="s">
        <v>28</v>
      </c>
      <c r="C39" t="s">
        <v>32</v>
      </c>
    </row>
  </sheetData>
  <mergeCells count="4">
    <mergeCell ref="C24:G24"/>
    <mergeCell ref="H24:L24"/>
    <mergeCell ref="M24:Q24"/>
    <mergeCell ref="B24:B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9"/>
  <sheetViews>
    <sheetView topLeftCell="A10" workbookViewId="0">
      <selection activeCell="A10" sqref="A1:XFD1048576"/>
    </sheetView>
  </sheetViews>
  <sheetFormatPr defaultRowHeight="15" x14ac:dyDescent="0.25"/>
  <cols>
    <col min="1" max="1" width="4.28515625" customWidth="1"/>
    <col min="2" max="2" width="14.7109375" customWidth="1"/>
  </cols>
  <sheetData>
    <row r="3" spans="1:13" x14ac:dyDescent="0.25">
      <c r="A3" s="41" t="s">
        <v>0</v>
      </c>
      <c r="B3" s="40"/>
      <c r="C3" s="40"/>
      <c r="D3" s="41" t="s">
        <v>1</v>
      </c>
      <c r="E3" s="40"/>
      <c r="F3" s="40"/>
      <c r="G3" s="40"/>
      <c r="H3" s="40"/>
      <c r="I3" s="40"/>
      <c r="J3" s="40"/>
      <c r="K3" s="41" t="s">
        <v>34</v>
      </c>
      <c r="L3" s="40"/>
      <c r="M3" s="40"/>
    </row>
    <row r="4" spans="1:13" x14ac:dyDescent="0.25">
      <c r="A4" s="41" t="s">
        <v>3</v>
      </c>
      <c r="B4" s="40"/>
      <c r="C4" s="40"/>
      <c r="D4" s="40"/>
      <c r="E4" s="40"/>
      <c r="F4" s="40"/>
      <c r="G4" s="40"/>
      <c r="H4" s="40"/>
      <c r="I4" s="41" t="s">
        <v>4</v>
      </c>
      <c r="J4" s="40"/>
      <c r="K4" s="41" t="s">
        <v>35</v>
      </c>
      <c r="L4" s="40"/>
      <c r="M4" s="40"/>
    </row>
    <row r="5" spans="1:13" x14ac:dyDescent="0.25">
      <c r="A5" s="41" t="s">
        <v>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x14ac:dyDescent="0.25">
      <c r="A6" s="41" t="s">
        <v>36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x14ac:dyDescent="0.25">
      <c r="A7" s="41" t="s">
        <v>8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 x14ac:dyDescent="0.25">
      <c r="A8" s="41" t="s">
        <v>9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12" spans="1:13" x14ac:dyDescent="0.25">
      <c r="A12" s="40"/>
      <c r="B12" s="40" t="s">
        <v>10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pans="1:13" x14ac:dyDescent="0.25">
      <c r="A13" s="40"/>
      <c r="B13" s="42">
        <v>1</v>
      </c>
      <c r="C13" s="42">
        <v>2</v>
      </c>
      <c r="D13" s="42">
        <v>3</v>
      </c>
      <c r="E13" s="42">
        <v>4</v>
      </c>
      <c r="F13" s="42">
        <v>5</v>
      </c>
      <c r="G13" s="42">
        <v>6</v>
      </c>
      <c r="H13" s="42">
        <v>7</v>
      </c>
      <c r="I13" s="42">
        <v>8</v>
      </c>
      <c r="J13" s="42">
        <v>9</v>
      </c>
      <c r="K13" s="42">
        <v>10</v>
      </c>
      <c r="L13" s="42">
        <v>11</v>
      </c>
      <c r="M13" s="42">
        <v>12</v>
      </c>
    </row>
    <row r="14" spans="1:13" x14ac:dyDescent="0.25">
      <c r="A14" s="42" t="s">
        <v>11</v>
      </c>
      <c r="B14" s="43">
        <v>49985</v>
      </c>
      <c r="C14" s="44">
        <v>49985</v>
      </c>
      <c r="D14" s="44">
        <v>49985</v>
      </c>
      <c r="E14" s="44">
        <v>20211</v>
      </c>
      <c r="F14" s="44">
        <v>21745</v>
      </c>
      <c r="G14" s="44">
        <v>20270</v>
      </c>
      <c r="H14" s="44">
        <v>1617</v>
      </c>
      <c r="I14" s="44">
        <v>2285</v>
      </c>
      <c r="J14" s="44">
        <v>2252</v>
      </c>
      <c r="K14" s="44">
        <v>337</v>
      </c>
      <c r="L14" s="44">
        <v>280</v>
      </c>
      <c r="M14" s="45"/>
    </row>
    <row r="15" spans="1:13" x14ac:dyDescent="0.25">
      <c r="A15" s="42" t="s">
        <v>12</v>
      </c>
      <c r="B15" s="46">
        <v>22184</v>
      </c>
      <c r="C15" s="47">
        <v>20565</v>
      </c>
      <c r="D15" s="47">
        <v>21074</v>
      </c>
      <c r="E15" s="47">
        <v>8724</v>
      </c>
      <c r="F15" s="47">
        <v>10194</v>
      </c>
      <c r="G15" s="47">
        <v>9148</v>
      </c>
      <c r="H15" s="47">
        <v>1439</v>
      </c>
      <c r="I15" s="47">
        <v>1802</v>
      </c>
      <c r="J15" s="47">
        <v>1495</v>
      </c>
      <c r="K15" s="47">
        <v>394</v>
      </c>
      <c r="L15" s="47">
        <v>588</v>
      </c>
      <c r="M15" s="48"/>
    </row>
    <row r="16" spans="1:13" x14ac:dyDescent="0.25">
      <c r="A16" s="42" t="s">
        <v>13</v>
      </c>
      <c r="B16" s="46">
        <v>674</v>
      </c>
      <c r="C16" s="47">
        <v>758</v>
      </c>
      <c r="D16" s="47">
        <v>730</v>
      </c>
      <c r="E16" s="47">
        <v>628</v>
      </c>
      <c r="F16" s="47">
        <v>3892</v>
      </c>
      <c r="G16" s="47">
        <v>531</v>
      </c>
      <c r="H16" s="47">
        <v>450</v>
      </c>
      <c r="I16" s="47">
        <v>560</v>
      </c>
      <c r="J16" s="47">
        <v>543</v>
      </c>
      <c r="K16" s="47">
        <v>630</v>
      </c>
      <c r="L16" s="47">
        <v>677</v>
      </c>
      <c r="M16" s="48"/>
    </row>
    <row r="17" spans="1:17" x14ac:dyDescent="0.25">
      <c r="A17" s="42" t="s">
        <v>14</v>
      </c>
      <c r="B17" s="46">
        <v>15101</v>
      </c>
      <c r="C17" s="47">
        <v>17409</v>
      </c>
      <c r="D17" s="47">
        <v>16904</v>
      </c>
      <c r="E17" s="47">
        <v>6671</v>
      </c>
      <c r="F17" s="47">
        <v>8234</v>
      </c>
      <c r="G17" s="47">
        <v>8040</v>
      </c>
      <c r="H17" s="47">
        <v>4612</v>
      </c>
      <c r="I17" s="47">
        <v>4580</v>
      </c>
      <c r="J17" s="47">
        <v>4665</v>
      </c>
      <c r="K17" s="47"/>
      <c r="L17" s="47"/>
      <c r="M17" s="48"/>
    </row>
    <row r="18" spans="1:17" x14ac:dyDescent="0.25">
      <c r="A18" s="42" t="s">
        <v>15</v>
      </c>
      <c r="B18" s="46">
        <v>21876</v>
      </c>
      <c r="C18" s="47">
        <v>21032</v>
      </c>
      <c r="D18" s="47">
        <v>20695</v>
      </c>
      <c r="E18" s="47">
        <v>9712</v>
      </c>
      <c r="F18" s="47">
        <v>11166</v>
      </c>
      <c r="G18" s="47">
        <v>9899</v>
      </c>
      <c r="H18" s="47">
        <v>4602</v>
      </c>
      <c r="I18" s="47">
        <v>4412</v>
      </c>
      <c r="J18" s="47">
        <v>5179</v>
      </c>
      <c r="K18" s="47"/>
      <c r="L18" s="47"/>
      <c r="M18" s="48"/>
    </row>
    <row r="19" spans="1:17" x14ac:dyDescent="0.25">
      <c r="A19" s="42" t="s">
        <v>16</v>
      </c>
      <c r="B19" s="46">
        <v>23079</v>
      </c>
      <c r="C19" s="47">
        <v>25048</v>
      </c>
      <c r="D19" s="47">
        <v>24284</v>
      </c>
      <c r="E19" s="47">
        <v>4082</v>
      </c>
      <c r="F19" s="47">
        <v>4717</v>
      </c>
      <c r="G19" s="47">
        <v>6187</v>
      </c>
      <c r="H19" s="47">
        <v>637</v>
      </c>
      <c r="I19" s="47">
        <v>785</v>
      </c>
      <c r="J19" s="47">
        <v>663</v>
      </c>
      <c r="K19" s="47"/>
      <c r="L19" s="47"/>
      <c r="M19" s="48"/>
    </row>
    <row r="20" spans="1:17" x14ac:dyDescent="0.25">
      <c r="A20" s="42" t="s">
        <v>17</v>
      </c>
      <c r="B20" s="46">
        <v>16328</v>
      </c>
      <c r="C20" s="47">
        <v>17922</v>
      </c>
      <c r="D20" s="47">
        <v>16595</v>
      </c>
      <c r="E20" s="47">
        <v>4659</v>
      </c>
      <c r="F20" s="47">
        <v>6090</v>
      </c>
      <c r="G20" s="47">
        <v>5323</v>
      </c>
      <c r="H20" s="47">
        <v>826</v>
      </c>
      <c r="I20" s="47">
        <v>766</v>
      </c>
      <c r="J20" s="47">
        <v>741</v>
      </c>
      <c r="K20" s="47"/>
      <c r="L20" s="47"/>
      <c r="M20" s="48"/>
    </row>
    <row r="21" spans="1:17" x14ac:dyDescent="0.25">
      <c r="A21" s="42" t="s">
        <v>18</v>
      </c>
      <c r="B21" s="49">
        <v>623</v>
      </c>
      <c r="C21" s="50">
        <v>611</v>
      </c>
      <c r="D21" s="50">
        <v>1023</v>
      </c>
      <c r="E21" s="50">
        <v>734</v>
      </c>
      <c r="F21" s="50">
        <v>842</v>
      </c>
      <c r="G21" s="50">
        <v>694</v>
      </c>
      <c r="H21" s="50">
        <v>618</v>
      </c>
      <c r="I21" s="50">
        <v>599</v>
      </c>
      <c r="J21" s="50">
        <v>642</v>
      </c>
      <c r="K21" s="50"/>
      <c r="L21" s="50"/>
      <c r="M21" s="51"/>
    </row>
    <row r="23" spans="1:17" ht="15.75" thickBot="1" x14ac:dyDescent="0.3"/>
    <row r="24" spans="1:17" x14ac:dyDescent="0.25">
      <c r="B24" s="146" t="s">
        <v>19</v>
      </c>
      <c r="C24" s="145" t="s">
        <v>23</v>
      </c>
      <c r="D24" s="143"/>
      <c r="E24" s="143"/>
      <c r="F24" s="143"/>
      <c r="G24" s="144"/>
      <c r="H24" s="145" t="s">
        <v>30</v>
      </c>
      <c r="I24" s="143"/>
      <c r="J24" s="143"/>
      <c r="K24" s="143"/>
      <c r="L24" s="144"/>
      <c r="M24" s="145" t="s">
        <v>31</v>
      </c>
      <c r="N24" s="143"/>
      <c r="O24" s="143"/>
      <c r="P24" s="143"/>
      <c r="Q24" s="144"/>
    </row>
    <row r="25" spans="1:17" x14ac:dyDescent="0.25">
      <c r="B25" s="147"/>
      <c r="C25" s="27" t="s">
        <v>20</v>
      </c>
      <c r="D25" s="19" t="s">
        <v>21</v>
      </c>
      <c r="E25" s="19" t="s">
        <v>22</v>
      </c>
      <c r="F25" s="13" t="s">
        <v>24</v>
      </c>
      <c r="G25" s="28" t="s">
        <v>25</v>
      </c>
      <c r="H25" s="27" t="s">
        <v>20</v>
      </c>
      <c r="I25" s="19" t="s">
        <v>21</v>
      </c>
      <c r="J25" s="19" t="s">
        <v>22</v>
      </c>
      <c r="K25" s="13" t="s">
        <v>24</v>
      </c>
      <c r="L25" s="28" t="s">
        <v>25</v>
      </c>
      <c r="M25" s="27" t="s">
        <v>20</v>
      </c>
      <c r="N25" s="19" t="s">
        <v>21</v>
      </c>
      <c r="O25" s="19" t="s">
        <v>22</v>
      </c>
      <c r="P25" s="13" t="s">
        <v>24</v>
      </c>
      <c r="Q25" s="28" t="s">
        <v>25</v>
      </c>
    </row>
    <row r="26" spans="1:17" x14ac:dyDescent="0.25">
      <c r="B26" s="79" t="s">
        <v>55</v>
      </c>
      <c r="C26" s="29">
        <f>B14</f>
        <v>49985</v>
      </c>
      <c r="D26" s="14">
        <f>C14</f>
        <v>49985</v>
      </c>
      <c r="E26" s="14">
        <f>D14</f>
        <v>49985</v>
      </c>
      <c r="F26" s="20">
        <f>AVERAGE(C26:E26)</f>
        <v>49985</v>
      </c>
      <c r="G26" s="53">
        <f>F26/$F$36</f>
        <v>110.18001469507715</v>
      </c>
      <c r="H26" s="35">
        <f>E14</f>
        <v>20211</v>
      </c>
      <c r="I26" s="52">
        <f t="shared" ref="I26:J33" si="0">F14</f>
        <v>21745</v>
      </c>
      <c r="J26" s="52">
        <f t="shared" si="0"/>
        <v>20270</v>
      </c>
      <c r="K26" s="20">
        <f>AVERAGE(H26:J26)</f>
        <v>20742</v>
      </c>
      <c r="L26" s="53">
        <f>K26/$F$36</f>
        <v>45.720793534166056</v>
      </c>
      <c r="M26" s="35">
        <f>H14</f>
        <v>1617</v>
      </c>
      <c r="N26" s="3">
        <f t="shared" ref="N26:O33" si="1">I14</f>
        <v>2285</v>
      </c>
      <c r="O26" s="3">
        <f t="shared" si="1"/>
        <v>2252</v>
      </c>
      <c r="P26" s="20">
        <f>AVERAGE(M26:O26)</f>
        <v>2051.3333333333335</v>
      </c>
      <c r="Q26" s="53">
        <f>P26/$F$36</f>
        <v>4.5216752387950034</v>
      </c>
    </row>
    <row r="27" spans="1:17" x14ac:dyDescent="0.25">
      <c r="B27" s="79" t="s">
        <v>52</v>
      </c>
      <c r="C27" s="29">
        <f t="shared" ref="C27:E33" si="2">B15</f>
        <v>22184</v>
      </c>
      <c r="D27" s="14">
        <f t="shared" si="2"/>
        <v>20565</v>
      </c>
      <c r="E27" s="14">
        <f t="shared" si="2"/>
        <v>21074</v>
      </c>
      <c r="F27" s="20">
        <f t="shared" ref="F27:F33" si="3">AVERAGE(C27:E27)</f>
        <v>21274.333333333332</v>
      </c>
      <c r="G27" s="53">
        <f t="shared" ref="G27:G33" si="4">F27/$F$36</f>
        <v>46.894195444526076</v>
      </c>
      <c r="H27" s="35">
        <f t="shared" ref="H27:H33" si="5">E15</f>
        <v>8724</v>
      </c>
      <c r="I27" s="52">
        <f t="shared" si="0"/>
        <v>10194</v>
      </c>
      <c r="J27" s="52">
        <f t="shared" si="0"/>
        <v>9148</v>
      </c>
      <c r="K27" s="20">
        <f t="shared" ref="K27:K33" si="6">AVERAGE(H27:J27)</f>
        <v>9355.3333333333339</v>
      </c>
      <c r="L27" s="53">
        <f t="shared" ref="L27:L33" si="7">K27/$F$36</f>
        <v>20.621601763409259</v>
      </c>
      <c r="M27" s="35">
        <f t="shared" ref="M27:M33" si="8">H15</f>
        <v>1439</v>
      </c>
      <c r="N27" s="3">
        <f t="shared" si="1"/>
        <v>1802</v>
      </c>
      <c r="O27" s="3">
        <f t="shared" si="1"/>
        <v>1495</v>
      </c>
      <c r="P27" s="20">
        <f t="shared" ref="P27:P33" si="9">AVERAGE(M27:O27)</f>
        <v>1578.6666666666667</v>
      </c>
      <c r="Q27" s="53">
        <f t="shared" ref="Q27:Q33" si="10">P27/$F$36</f>
        <v>3.4797942689199117</v>
      </c>
    </row>
    <row r="28" spans="1:17" x14ac:dyDescent="0.25">
      <c r="B28" s="79" t="s">
        <v>46</v>
      </c>
      <c r="C28" s="29">
        <f t="shared" si="2"/>
        <v>674</v>
      </c>
      <c r="D28" s="14">
        <f t="shared" si="2"/>
        <v>758</v>
      </c>
      <c r="E28" s="14">
        <f t="shared" si="2"/>
        <v>730</v>
      </c>
      <c r="F28" s="20">
        <f t="shared" si="3"/>
        <v>720.66666666666663</v>
      </c>
      <c r="G28" s="30">
        <f t="shared" si="4"/>
        <v>1.5885378398236589</v>
      </c>
      <c r="H28" s="35">
        <f t="shared" si="5"/>
        <v>628</v>
      </c>
      <c r="I28" s="3">
        <f t="shared" si="0"/>
        <v>3892</v>
      </c>
      <c r="J28" s="3">
        <f t="shared" si="0"/>
        <v>531</v>
      </c>
      <c r="K28" s="20">
        <f t="shared" si="6"/>
        <v>1683.6666666666667</v>
      </c>
      <c r="L28" s="30">
        <f t="shared" si="7"/>
        <v>3.7112417340191035</v>
      </c>
      <c r="M28" s="35">
        <f t="shared" si="8"/>
        <v>450</v>
      </c>
      <c r="N28" s="3">
        <f t="shared" si="1"/>
        <v>560</v>
      </c>
      <c r="O28" s="3">
        <f t="shared" si="1"/>
        <v>543</v>
      </c>
      <c r="P28" s="20">
        <f t="shared" si="9"/>
        <v>517.66666666666663</v>
      </c>
      <c r="Q28" s="30">
        <f t="shared" si="10"/>
        <v>1.1410727406318881</v>
      </c>
    </row>
    <row r="29" spans="1:17" x14ac:dyDescent="0.25">
      <c r="B29" s="79" t="s">
        <v>45</v>
      </c>
      <c r="C29" s="29">
        <f t="shared" si="2"/>
        <v>15101</v>
      </c>
      <c r="D29" s="14">
        <f t="shared" si="2"/>
        <v>17409</v>
      </c>
      <c r="E29" s="14">
        <f t="shared" si="2"/>
        <v>16904</v>
      </c>
      <c r="F29" s="20">
        <f t="shared" si="3"/>
        <v>16471.333333333332</v>
      </c>
      <c r="G29" s="53">
        <f t="shared" si="4"/>
        <v>36.307127112417334</v>
      </c>
      <c r="H29" s="35">
        <f t="shared" si="5"/>
        <v>6671</v>
      </c>
      <c r="I29" s="3">
        <f t="shared" si="0"/>
        <v>8234</v>
      </c>
      <c r="J29" s="3">
        <f t="shared" si="0"/>
        <v>8040</v>
      </c>
      <c r="K29" s="20">
        <f t="shared" si="6"/>
        <v>7648.333333333333</v>
      </c>
      <c r="L29" s="53">
        <f t="shared" si="7"/>
        <v>16.858927259368109</v>
      </c>
      <c r="M29" s="35">
        <f t="shared" si="8"/>
        <v>4612</v>
      </c>
      <c r="N29" s="3">
        <f t="shared" si="1"/>
        <v>4580</v>
      </c>
      <c r="O29" s="3">
        <f t="shared" si="1"/>
        <v>4665</v>
      </c>
      <c r="P29" s="20">
        <f t="shared" si="9"/>
        <v>4619</v>
      </c>
      <c r="Q29" s="53">
        <f t="shared" si="10"/>
        <v>10.181484202792065</v>
      </c>
    </row>
    <row r="30" spans="1:17" x14ac:dyDescent="0.25">
      <c r="B30" s="79" t="s">
        <v>44</v>
      </c>
      <c r="C30" s="29">
        <f t="shared" si="2"/>
        <v>21876</v>
      </c>
      <c r="D30" s="14">
        <f t="shared" si="2"/>
        <v>21032</v>
      </c>
      <c r="E30" s="14">
        <f t="shared" si="2"/>
        <v>20695</v>
      </c>
      <c r="F30" s="20">
        <f t="shared" si="3"/>
        <v>21201</v>
      </c>
      <c r="G30" s="53">
        <f t="shared" si="4"/>
        <v>46.732549595885374</v>
      </c>
      <c r="H30" s="35">
        <f t="shared" si="5"/>
        <v>9712</v>
      </c>
      <c r="I30" s="3">
        <f t="shared" si="0"/>
        <v>11166</v>
      </c>
      <c r="J30" s="3">
        <f t="shared" si="0"/>
        <v>9899</v>
      </c>
      <c r="K30" s="20">
        <f t="shared" si="6"/>
        <v>10259</v>
      </c>
      <c r="L30" s="53">
        <f t="shared" si="7"/>
        <v>22.61351947097722</v>
      </c>
      <c r="M30" s="35">
        <f t="shared" si="8"/>
        <v>4602</v>
      </c>
      <c r="N30" s="3">
        <f t="shared" si="1"/>
        <v>4412</v>
      </c>
      <c r="O30" s="3">
        <f t="shared" si="1"/>
        <v>5179</v>
      </c>
      <c r="P30" s="20">
        <f t="shared" si="9"/>
        <v>4731</v>
      </c>
      <c r="Q30" s="53">
        <f t="shared" si="10"/>
        <v>10.428361498897869</v>
      </c>
    </row>
    <row r="31" spans="1:17" x14ac:dyDescent="0.25">
      <c r="B31" s="79" t="s">
        <v>50</v>
      </c>
      <c r="C31" s="29">
        <f t="shared" si="2"/>
        <v>23079</v>
      </c>
      <c r="D31" s="14">
        <f t="shared" si="2"/>
        <v>25048</v>
      </c>
      <c r="E31" s="14">
        <f t="shared" si="2"/>
        <v>24284</v>
      </c>
      <c r="F31" s="20">
        <f t="shared" si="3"/>
        <v>24137</v>
      </c>
      <c r="G31" s="53">
        <f t="shared" si="4"/>
        <v>53.204261572373255</v>
      </c>
      <c r="H31" s="35">
        <f t="shared" si="5"/>
        <v>4082</v>
      </c>
      <c r="I31" s="3">
        <f t="shared" si="0"/>
        <v>4717</v>
      </c>
      <c r="J31" s="3">
        <f t="shared" si="0"/>
        <v>6187</v>
      </c>
      <c r="K31" s="20">
        <f t="shared" si="6"/>
        <v>4995.333333333333</v>
      </c>
      <c r="L31" s="53">
        <f t="shared" si="7"/>
        <v>11.011021307861865</v>
      </c>
      <c r="M31" s="35">
        <f t="shared" si="8"/>
        <v>637</v>
      </c>
      <c r="N31" s="3">
        <f t="shared" si="1"/>
        <v>785</v>
      </c>
      <c r="O31" s="3">
        <f t="shared" si="1"/>
        <v>663</v>
      </c>
      <c r="P31" s="20">
        <f t="shared" si="9"/>
        <v>695</v>
      </c>
      <c r="Q31" s="30">
        <f t="shared" si="10"/>
        <v>1.531961792799412</v>
      </c>
    </row>
    <row r="32" spans="1:17" x14ac:dyDescent="0.25">
      <c r="B32" s="79" t="s">
        <v>51</v>
      </c>
      <c r="C32" s="29">
        <f t="shared" si="2"/>
        <v>16328</v>
      </c>
      <c r="D32" s="14">
        <f t="shared" si="2"/>
        <v>17922</v>
      </c>
      <c r="E32" s="14">
        <f t="shared" si="2"/>
        <v>16595</v>
      </c>
      <c r="F32" s="20">
        <f t="shared" si="3"/>
        <v>16948.333333333332</v>
      </c>
      <c r="G32" s="53">
        <f t="shared" si="4"/>
        <v>37.35855988243938</v>
      </c>
      <c r="H32" s="35">
        <f t="shared" si="5"/>
        <v>4659</v>
      </c>
      <c r="I32" s="3">
        <f t="shared" si="0"/>
        <v>6090</v>
      </c>
      <c r="J32" s="3">
        <f t="shared" si="0"/>
        <v>5323</v>
      </c>
      <c r="K32" s="20">
        <f t="shared" si="6"/>
        <v>5357.333333333333</v>
      </c>
      <c r="L32" s="53">
        <f t="shared" si="7"/>
        <v>11.808963997060983</v>
      </c>
      <c r="M32" s="35">
        <f t="shared" si="8"/>
        <v>826</v>
      </c>
      <c r="N32" s="3">
        <f t="shared" si="1"/>
        <v>766</v>
      </c>
      <c r="O32" s="3">
        <f t="shared" si="1"/>
        <v>741</v>
      </c>
      <c r="P32" s="20">
        <f t="shared" si="9"/>
        <v>777.66666666666663</v>
      </c>
      <c r="Q32" s="30">
        <f t="shared" si="10"/>
        <v>1.7141807494489345</v>
      </c>
    </row>
    <row r="33" spans="2:17" ht="15.75" thickBot="1" x14ac:dyDescent="0.3">
      <c r="B33" s="80" t="s">
        <v>53</v>
      </c>
      <c r="C33" s="31">
        <f t="shared" si="2"/>
        <v>623</v>
      </c>
      <c r="D33" s="32">
        <f t="shared" si="2"/>
        <v>611</v>
      </c>
      <c r="E33" s="32">
        <f t="shared" si="2"/>
        <v>1023</v>
      </c>
      <c r="F33" s="33">
        <f t="shared" si="3"/>
        <v>752.33333333333337</v>
      </c>
      <c r="G33" s="34">
        <f t="shared" si="4"/>
        <v>1.6583394562821454</v>
      </c>
      <c r="H33" s="36">
        <f t="shared" si="5"/>
        <v>734</v>
      </c>
      <c r="I33" s="37">
        <f t="shared" si="0"/>
        <v>842</v>
      </c>
      <c r="J33" s="37">
        <f t="shared" si="0"/>
        <v>694</v>
      </c>
      <c r="K33" s="33">
        <f t="shared" si="6"/>
        <v>756.66666666666663</v>
      </c>
      <c r="L33" s="34">
        <f t="shared" si="7"/>
        <v>1.6678912564290962</v>
      </c>
      <c r="M33" s="36">
        <f t="shared" si="8"/>
        <v>618</v>
      </c>
      <c r="N33" s="37">
        <f t="shared" si="1"/>
        <v>599</v>
      </c>
      <c r="O33" s="37">
        <f t="shared" si="1"/>
        <v>642</v>
      </c>
      <c r="P33" s="33">
        <f t="shared" si="9"/>
        <v>619.66666666666663</v>
      </c>
      <c r="Q33" s="34">
        <f t="shared" si="10"/>
        <v>1.3659074210139601</v>
      </c>
    </row>
    <row r="35" spans="2:17" x14ac:dyDescent="0.25">
      <c r="B35" s="13" t="s">
        <v>26</v>
      </c>
      <c r="C35" s="18" t="s">
        <v>20</v>
      </c>
      <c r="D35" s="19" t="s">
        <v>21</v>
      </c>
      <c r="E35" s="19" t="s">
        <v>22</v>
      </c>
      <c r="F35" s="13" t="s">
        <v>24</v>
      </c>
    </row>
    <row r="36" spans="2:17" x14ac:dyDescent="0.25">
      <c r="B36" s="24" t="s">
        <v>27</v>
      </c>
      <c r="C36" s="22">
        <f>K14</f>
        <v>337</v>
      </c>
      <c r="D36" s="23">
        <f>K15</f>
        <v>394</v>
      </c>
      <c r="E36" s="23">
        <f>K16</f>
        <v>630</v>
      </c>
      <c r="F36" s="26">
        <f>AVERAGE(C36:E36)</f>
        <v>453.66666666666669</v>
      </c>
    </row>
    <row r="37" spans="2:17" x14ac:dyDescent="0.25">
      <c r="B37" s="25" t="s">
        <v>29</v>
      </c>
      <c r="C37" s="15">
        <f>L14</f>
        <v>280</v>
      </c>
      <c r="D37" s="16">
        <f>L15</f>
        <v>588</v>
      </c>
      <c r="E37" s="16">
        <f>L16</f>
        <v>677</v>
      </c>
      <c r="F37" s="21">
        <f>AVERAGE(C37:E37)</f>
        <v>515</v>
      </c>
    </row>
    <row r="39" spans="2:17" x14ac:dyDescent="0.25">
      <c r="B39" s="38" t="s">
        <v>28</v>
      </c>
      <c r="C39" t="s">
        <v>33</v>
      </c>
      <c r="F39" s="54" t="s">
        <v>37</v>
      </c>
    </row>
  </sheetData>
  <mergeCells count="4">
    <mergeCell ref="C24:G24"/>
    <mergeCell ref="H24:L24"/>
    <mergeCell ref="M24:Q24"/>
    <mergeCell ref="B24:B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F37"/>
  <sheetViews>
    <sheetView topLeftCell="A10" workbookViewId="0">
      <selection activeCell="A10" sqref="A1:XFD1048576"/>
    </sheetView>
  </sheetViews>
  <sheetFormatPr defaultRowHeight="15" x14ac:dyDescent="0.25"/>
  <cols>
    <col min="1" max="1" width="4.28515625" style="40" customWidth="1"/>
    <col min="2" max="2" width="13" style="40" customWidth="1"/>
    <col min="3" max="16" width="9.140625" style="40"/>
    <col min="17" max="17" width="13.42578125" style="40" bestFit="1" customWidth="1"/>
    <col min="18" max="16384" width="9.140625" style="40"/>
  </cols>
  <sheetData>
    <row r="3" spans="1:13" x14ac:dyDescent="0.25">
      <c r="A3" s="57" t="s">
        <v>0</v>
      </c>
      <c r="B3" s="56"/>
      <c r="C3" s="56"/>
      <c r="D3" s="57" t="s">
        <v>1</v>
      </c>
      <c r="E3" s="56"/>
      <c r="F3" s="56"/>
      <c r="G3" s="56"/>
      <c r="H3" s="56"/>
      <c r="I3" s="56"/>
      <c r="J3" s="56"/>
      <c r="K3" s="57" t="s">
        <v>38</v>
      </c>
      <c r="L3" s="56"/>
      <c r="M3" s="56"/>
    </row>
    <row r="4" spans="1:13" x14ac:dyDescent="0.25">
      <c r="A4" s="57" t="s">
        <v>3</v>
      </c>
      <c r="B4" s="56"/>
      <c r="C4" s="56"/>
      <c r="D4" s="56"/>
      <c r="E4" s="56"/>
      <c r="F4" s="56"/>
      <c r="G4" s="56"/>
      <c r="H4" s="56"/>
      <c r="I4" s="57" t="s">
        <v>4</v>
      </c>
      <c r="J4" s="56"/>
      <c r="K4" s="57" t="s">
        <v>39</v>
      </c>
      <c r="L4" s="56"/>
      <c r="M4" s="56"/>
    </row>
    <row r="5" spans="1:13" x14ac:dyDescent="0.25">
      <c r="A5" s="57" t="s">
        <v>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x14ac:dyDescent="0.25">
      <c r="A6" s="57" t="s">
        <v>40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 x14ac:dyDescent="0.25">
      <c r="A7" s="57" t="s">
        <v>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x14ac:dyDescent="0.25">
      <c r="A8" s="57" t="s">
        <v>9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12" spans="1:13" x14ac:dyDescent="0.25">
      <c r="A12" s="56"/>
      <c r="B12" s="56" t="s">
        <v>10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</row>
    <row r="13" spans="1:13" x14ac:dyDescent="0.25">
      <c r="A13" s="56"/>
      <c r="B13" s="58">
        <v>1</v>
      </c>
      <c r="C13" s="58">
        <v>2</v>
      </c>
      <c r="D13" s="58">
        <v>3</v>
      </c>
      <c r="E13" s="58">
        <v>4</v>
      </c>
      <c r="F13" s="58">
        <v>5</v>
      </c>
      <c r="G13" s="58">
        <v>6</v>
      </c>
      <c r="H13" s="58">
        <v>7</v>
      </c>
      <c r="I13" s="58">
        <v>8</v>
      </c>
      <c r="J13" s="58">
        <v>9</v>
      </c>
      <c r="K13" s="58">
        <v>10</v>
      </c>
      <c r="L13" s="58">
        <v>11</v>
      </c>
      <c r="M13" s="58">
        <v>12</v>
      </c>
    </row>
    <row r="14" spans="1:13" x14ac:dyDescent="0.25">
      <c r="A14" s="58" t="s">
        <v>11</v>
      </c>
      <c r="B14" s="59">
        <v>479</v>
      </c>
      <c r="C14" s="60">
        <v>516</v>
      </c>
      <c r="D14" s="60">
        <v>502</v>
      </c>
      <c r="E14" s="60">
        <v>430</v>
      </c>
      <c r="F14" s="60">
        <v>536</v>
      </c>
      <c r="G14" s="60">
        <v>674</v>
      </c>
      <c r="H14" s="60">
        <v>25622</v>
      </c>
      <c r="I14" s="60">
        <v>24862</v>
      </c>
      <c r="J14" s="60">
        <v>25107</v>
      </c>
      <c r="K14" s="60">
        <v>4760</v>
      </c>
      <c r="L14" s="60">
        <v>6754</v>
      </c>
      <c r="M14" s="61">
        <v>6128</v>
      </c>
    </row>
    <row r="15" spans="1:13" x14ac:dyDescent="0.25">
      <c r="A15" s="58" t="s">
        <v>12</v>
      </c>
      <c r="B15" s="62">
        <v>406</v>
      </c>
      <c r="C15" s="63">
        <v>426</v>
      </c>
      <c r="D15" s="63">
        <v>497</v>
      </c>
      <c r="E15" s="63">
        <v>427</v>
      </c>
      <c r="F15" s="63">
        <v>392</v>
      </c>
      <c r="G15" s="63">
        <v>417</v>
      </c>
      <c r="H15" s="63">
        <v>24487</v>
      </c>
      <c r="I15" s="63">
        <v>24039</v>
      </c>
      <c r="J15" s="63">
        <v>23903</v>
      </c>
      <c r="K15" s="63">
        <v>3163</v>
      </c>
      <c r="L15" s="63">
        <v>2837</v>
      </c>
      <c r="M15" s="64">
        <v>2715</v>
      </c>
    </row>
    <row r="16" spans="1:13" x14ac:dyDescent="0.25">
      <c r="A16" s="58" t="s">
        <v>13</v>
      </c>
      <c r="B16" s="62">
        <v>1359</v>
      </c>
      <c r="C16" s="63">
        <v>691</v>
      </c>
      <c r="D16" s="63">
        <v>960</v>
      </c>
      <c r="E16" s="63">
        <v>1253</v>
      </c>
      <c r="F16" s="63">
        <v>936</v>
      </c>
      <c r="G16" s="63">
        <v>830</v>
      </c>
      <c r="H16" s="63">
        <v>41393</v>
      </c>
      <c r="I16" s="63">
        <v>37679</v>
      </c>
      <c r="J16" s="63">
        <v>36021</v>
      </c>
      <c r="K16" s="63">
        <v>12084</v>
      </c>
      <c r="L16" s="63">
        <v>12795</v>
      </c>
      <c r="M16" s="64">
        <v>13537</v>
      </c>
    </row>
    <row r="17" spans="1:32" x14ac:dyDescent="0.25">
      <c r="A17" s="58" t="s">
        <v>14</v>
      </c>
      <c r="B17" s="62">
        <v>1356</v>
      </c>
      <c r="C17" s="63">
        <v>1225</v>
      </c>
      <c r="D17" s="63">
        <v>1221</v>
      </c>
      <c r="E17" s="63">
        <v>679</v>
      </c>
      <c r="F17" s="63">
        <v>1054</v>
      </c>
      <c r="G17" s="63">
        <v>762</v>
      </c>
      <c r="H17" s="63">
        <v>7415</v>
      </c>
      <c r="I17" s="63">
        <v>6866</v>
      </c>
      <c r="J17" s="63">
        <v>6359</v>
      </c>
      <c r="K17" s="63">
        <v>1492</v>
      </c>
      <c r="L17" s="63">
        <v>1067</v>
      </c>
      <c r="M17" s="64">
        <v>1133</v>
      </c>
    </row>
    <row r="18" spans="1:32" x14ac:dyDescent="0.25">
      <c r="A18" s="58" t="s">
        <v>15</v>
      </c>
      <c r="B18" s="62">
        <v>463</v>
      </c>
      <c r="C18" s="63">
        <v>721</v>
      </c>
      <c r="D18" s="63">
        <v>467</v>
      </c>
      <c r="E18" s="63">
        <v>475</v>
      </c>
      <c r="F18" s="63">
        <v>456</v>
      </c>
      <c r="G18" s="63"/>
      <c r="H18" s="63">
        <v>1656</v>
      </c>
      <c r="I18" s="63">
        <v>1145</v>
      </c>
      <c r="J18" s="63">
        <v>876</v>
      </c>
      <c r="K18" s="63">
        <v>801</v>
      </c>
      <c r="L18" s="63">
        <v>622</v>
      </c>
      <c r="M18" s="64"/>
    </row>
    <row r="19" spans="1:32" x14ac:dyDescent="0.25">
      <c r="A19" s="58" t="s">
        <v>16</v>
      </c>
      <c r="B19" s="62">
        <v>562</v>
      </c>
      <c r="C19" s="63">
        <v>764</v>
      </c>
      <c r="D19" s="63">
        <v>806</v>
      </c>
      <c r="E19" s="63">
        <v>788</v>
      </c>
      <c r="F19" s="63">
        <v>833</v>
      </c>
      <c r="G19" s="63"/>
      <c r="H19" s="63">
        <v>941</v>
      </c>
      <c r="I19" s="63">
        <v>913</v>
      </c>
      <c r="J19" s="63">
        <v>927</v>
      </c>
      <c r="K19" s="63">
        <v>704</v>
      </c>
      <c r="L19" s="63">
        <v>660</v>
      </c>
      <c r="M19" s="64"/>
    </row>
    <row r="20" spans="1:32" x14ac:dyDescent="0.25">
      <c r="A20" s="58" t="s">
        <v>17</v>
      </c>
      <c r="B20" s="62">
        <v>564</v>
      </c>
      <c r="C20" s="63">
        <v>546</v>
      </c>
      <c r="D20" s="63">
        <v>636</v>
      </c>
      <c r="E20" s="63">
        <v>653</v>
      </c>
      <c r="F20" s="63">
        <v>581</v>
      </c>
      <c r="G20" s="63"/>
      <c r="H20" s="63">
        <v>2643</v>
      </c>
      <c r="I20" s="63">
        <v>3524</v>
      </c>
      <c r="J20" s="63">
        <v>2602</v>
      </c>
      <c r="K20" s="63">
        <v>535</v>
      </c>
      <c r="L20" s="63">
        <v>530</v>
      </c>
      <c r="M20" s="64"/>
    </row>
    <row r="21" spans="1:32" x14ac:dyDescent="0.25">
      <c r="A21" s="58" t="s">
        <v>18</v>
      </c>
      <c r="B21" s="65">
        <v>559</v>
      </c>
      <c r="C21" s="66">
        <v>624</v>
      </c>
      <c r="D21" s="66">
        <v>606</v>
      </c>
      <c r="E21" s="66">
        <v>688</v>
      </c>
      <c r="F21" s="66">
        <v>655</v>
      </c>
      <c r="G21" s="66"/>
      <c r="H21" s="66">
        <v>699</v>
      </c>
      <c r="I21" s="66">
        <v>731</v>
      </c>
      <c r="J21" s="66">
        <v>782</v>
      </c>
      <c r="K21" s="66">
        <v>446</v>
      </c>
      <c r="L21" s="66">
        <v>463</v>
      </c>
      <c r="M21" s="67"/>
    </row>
    <row r="23" spans="1:32" s="56" customFormat="1" x14ac:dyDescent="0.25">
      <c r="B23" s="152" t="s">
        <v>42</v>
      </c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4"/>
      <c r="R23" s="155" t="s">
        <v>43</v>
      </c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7"/>
    </row>
    <row r="24" spans="1:32" ht="15.75" thickBot="1" x14ac:dyDescent="0.3"/>
    <row r="25" spans="1:32" x14ac:dyDescent="0.25">
      <c r="B25" s="146" t="s">
        <v>19</v>
      </c>
      <c r="C25" s="158" t="s">
        <v>23</v>
      </c>
      <c r="D25" s="143"/>
      <c r="E25" s="143"/>
      <c r="F25" s="143"/>
      <c r="G25" s="144"/>
      <c r="H25" s="145" t="s">
        <v>30</v>
      </c>
      <c r="I25" s="143"/>
      <c r="J25" s="143"/>
      <c r="K25" s="143"/>
      <c r="L25" s="143"/>
      <c r="M25" s="158" t="s">
        <v>31</v>
      </c>
      <c r="N25" s="143"/>
      <c r="O25" s="143"/>
      <c r="P25" s="143"/>
      <c r="Q25" s="144"/>
      <c r="R25" s="149" t="s">
        <v>23</v>
      </c>
      <c r="S25" s="149"/>
      <c r="T25" s="149"/>
      <c r="U25" s="149"/>
      <c r="V25" s="150"/>
      <c r="W25" s="148" t="s">
        <v>30</v>
      </c>
      <c r="X25" s="149"/>
      <c r="Y25" s="149"/>
      <c r="Z25" s="149"/>
      <c r="AA25" s="150"/>
      <c r="AB25" s="148" t="s">
        <v>31</v>
      </c>
      <c r="AC25" s="149"/>
      <c r="AD25" s="149"/>
      <c r="AE25" s="149"/>
      <c r="AF25" s="151"/>
    </row>
    <row r="26" spans="1:32" x14ac:dyDescent="0.25">
      <c r="B26" s="147"/>
      <c r="C26" s="18" t="s">
        <v>20</v>
      </c>
      <c r="D26" s="19" t="s">
        <v>21</v>
      </c>
      <c r="E26" s="19" t="s">
        <v>22</v>
      </c>
      <c r="F26" s="13" t="s">
        <v>24</v>
      </c>
      <c r="G26" s="28" t="s">
        <v>25</v>
      </c>
      <c r="H26" s="27" t="s">
        <v>20</v>
      </c>
      <c r="I26" s="19" t="s">
        <v>21</v>
      </c>
      <c r="J26" s="19" t="s">
        <v>22</v>
      </c>
      <c r="K26" s="13" t="s">
        <v>24</v>
      </c>
      <c r="L26" s="18" t="s">
        <v>25</v>
      </c>
      <c r="M26" s="18" t="s">
        <v>20</v>
      </c>
      <c r="N26" s="19" t="s">
        <v>21</v>
      </c>
      <c r="O26" s="19" t="s">
        <v>22</v>
      </c>
      <c r="P26" s="13" t="s">
        <v>24</v>
      </c>
      <c r="Q26" s="28" t="s">
        <v>25</v>
      </c>
      <c r="R26" s="18" t="s">
        <v>20</v>
      </c>
      <c r="S26" s="19" t="s">
        <v>21</v>
      </c>
      <c r="T26" s="19" t="s">
        <v>22</v>
      </c>
      <c r="U26" s="13" t="s">
        <v>24</v>
      </c>
      <c r="V26" s="28" t="s">
        <v>25</v>
      </c>
      <c r="W26" s="27" t="s">
        <v>20</v>
      </c>
      <c r="X26" s="19" t="s">
        <v>21</v>
      </c>
      <c r="Y26" s="19" t="s">
        <v>22</v>
      </c>
      <c r="Z26" s="13" t="s">
        <v>24</v>
      </c>
      <c r="AA26" s="28" t="s">
        <v>25</v>
      </c>
      <c r="AB26" s="27" t="s">
        <v>20</v>
      </c>
      <c r="AC26" s="19" t="s">
        <v>21</v>
      </c>
      <c r="AD26" s="19" t="s">
        <v>22</v>
      </c>
      <c r="AE26" s="13" t="s">
        <v>24</v>
      </c>
      <c r="AF26" s="13" t="s">
        <v>25</v>
      </c>
    </row>
    <row r="27" spans="1:32" x14ac:dyDescent="0.25">
      <c r="B27" s="79" t="s">
        <v>54</v>
      </c>
      <c r="C27" s="69">
        <f>B14</f>
        <v>479</v>
      </c>
      <c r="D27" s="14">
        <f t="shared" ref="D27:E27" si="0">C14</f>
        <v>516</v>
      </c>
      <c r="E27" s="14">
        <f t="shared" si="0"/>
        <v>502</v>
      </c>
      <c r="F27" s="20">
        <f>AVERAGE(C27:E27)</f>
        <v>499</v>
      </c>
      <c r="G27" s="30">
        <f>F27/$G$33</f>
        <v>0.76651305683563753</v>
      </c>
      <c r="H27" s="35">
        <f>E14</f>
        <v>430</v>
      </c>
      <c r="I27" s="52">
        <f t="shared" ref="I27:J27" si="1">F14</f>
        <v>536</v>
      </c>
      <c r="J27" s="52">
        <f t="shared" si="1"/>
        <v>674</v>
      </c>
      <c r="K27" s="20">
        <f>AVERAGE(H27:J27)</f>
        <v>546.66666666666663</v>
      </c>
      <c r="L27" s="75">
        <f>K27/$G$33</f>
        <v>0.83973374295954939</v>
      </c>
      <c r="M27" s="76">
        <f>B18</f>
        <v>463</v>
      </c>
      <c r="N27" s="3">
        <f t="shared" ref="N27:O27" si="2">C18</f>
        <v>721</v>
      </c>
      <c r="O27" s="3">
        <f t="shared" si="2"/>
        <v>467</v>
      </c>
      <c r="P27" s="20">
        <f>AVERAGE(M27:O27)</f>
        <v>550.33333333333337</v>
      </c>
      <c r="Q27" s="30">
        <f>P27/$G$33</f>
        <v>0.84536610343061958</v>
      </c>
      <c r="R27" s="69">
        <f>H14</f>
        <v>25622</v>
      </c>
      <c r="S27" s="14">
        <f t="shared" ref="S27:T27" si="3">I14</f>
        <v>24862</v>
      </c>
      <c r="T27" s="14">
        <f t="shared" si="3"/>
        <v>25107</v>
      </c>
      <c r="U27" s="20">
        <f>AVERAGE(R27:T27)</f>
        <v>25197</v>
      </c>
      <c r="V27" s="30">
        <f>U27/$V$34</f>
        <v>40.542236524537408</v>
      </c>
      <c r="W27" s="35">
        <f>K14</f>
        <v>4760</v>
      </c>
      <c r="X27" s="52">
        <f t="shared" ref="X27:Y27" si="4">L14</f>
        <v>6754</v>
      </c>
      <c r="Y27" s="52">
        <f t="shared" si="4"/>
        <v>6128</v>
      </c>
      <c r="Z27" s="20">
        <f>AVERAGE(W27:Y27)</f>
        <v>5880.666666666667</v>
      </c>
      <c r="AA27" s="30">
        <f>Z27/$V$34</f>
        <v>9.4620541700187726</v>
      </c>
      <c r="AB27" s="35">
        <f>H18</f>
        <v>1656</v>
      </c>
      <c r="AC27" s="3">
        <f t="shared" ref="AC27:AE27" si="5">I18</f>
        <v>1145</v>
      </c>
      <c r="AD27" s="3">
        <f t="shared" si="5"/>
        <v>876</v>
      </c>
      <c r="AE27" s="20">
        <f t="shared" si="5"/>
        <v>801</v>
      </c>
      <c r="AF27" s="70">
        <f>AE27/$V$34</f>
        <v>1.2888173773129525</v>
      </c>
    </row>
    <row r="28" spans="1:32" x14ac:dyDescent="0.25">
      <c r="B28" s="79" t="s">
        <v>47</v>
      </c>
      <c r="C28" s="69">
        <f t="shared" ref="C28:E30" si="6">B15</f>
        <v>406</v>
      </c>
      <c r="D28" s="14">
        <f t="shared" si="6"/>
        <v>426</v>
      </c>
      <c r="E28" s="14">
        <f t="shared" si="6"/>
        <v>497</v>
      </c>
      <c r="F28" s="20">
        <f t="shared" ref="F28:F30" si="7">AVERAGE(C28:E28)</f>
        <v>443</v>
      </c>
      <c r="G28" s="30">
        <f>F28/$G$33</f>
        <v>0.68049155145929341</v>
      </c>
      <c r="H28" s="35">
        <f t="shared" ref="H28:J28" si="8">E15</f>
        <v>427</v>
      </c>
      <c r="I28" s="52">
        <f t="shared" si="8"/>
        <v>392</v>
      </c>
      <c r="J28" s="52">
        <f t="shared" si="8"/>
        <v>417</v>
      </c>
      <c r="K28" s="20">
        <f t="shared" ref="K28:K30" si="9">AVERAGE(H28:J28)</f>
        <v>412</v>
      </c>
      <c r="L28" s="75">
        <f>K28/$G$33</f>
        <v>0.63287250384024574</v>
      </c>
      <c r="M28" s="76">
        <f t="shared" ref="M28:O28" si="10">B19</f>
        <v>562</v>
      </c>
      <c r="N28" s="3">
        <f t="shared" si="10"/>
        <v>764</v>
      </c>
      <c r="O28" s="3">
        <f t="shared" si="10"/>
        <v>806</v>
      </c>
      <c r="P28" s="20">
        <f t="shared" ref="P28:P30" si="11">AVERAGE(M28:O28)</f>
        <v>710.66666666666663</v>
      </c>
      <c r="Q28" s="30">
        <f>P28/$G$33</f>
        <v>1.0916538658474142</v>
      </c>
      <c r="R28" s="69">
        <f t="shared" ref="R28:T28" si="12">H15</f>
        <v>24487</v>
      </c>
      <c r="S28" s="14">
        <f t="shared" si="12"/>
        <v>24039</v>
      </c>
      <c r="T28" s="14">
        <f t="shared" si="12"/>
        <v>23903</v>
      </c>
      <c r="U28" s="20">
        <f t="shared" ref="U28:U30" si="13">AVERAGE(R28:T28)</f>
        <v>24143</v>
      </c>
      <c r="V28" s="30">
        <f>U28/$V$34</f>
        <v>38.846339501206756</v>
      </c>
      <c r="W28" s="35">
        <f t="shared" ref="W28:Y28" si="14">K15</f>
        <v>3163</v>
      </c>
      <c r="X28" s="52">
        <f t="shared" si="14"/>
        <v>2837</v>
      </c>
      <c r="Y28" s="52">
        <f t="shared" si="14"/>
        <v>2715</v>
      </c>
      <c r="Z28" s="20">
        <f t="shared" ref="Z28:Z30" si="15">AVERAGE(W28:Y28)</f>
        <v>2905</v>
      </c>
      <c r="AA28" s="30">
        <f>Z28/$V$34</f>
        <v>4.6741753821399836</v>
      </c>
      <c r="AB28" s="35">
        <f t="shared" ref="AB28:AE28" si="16">H19</f>
        <v>941</v>
      </c>
      <c r="AC28" s="3">
        <f t="shared" si="16"/>
        <v>913</v>
      </c>
      <c r="AD28" s="3">
        <f t="shared" si="16"/>
        <v>927</v>
      </c>
      <c r="AE28" s="20">
        <f t="shared" si="16"/>
        <v>704</v>
      </c>
      <c r="AF28" s="70">
        <f>AE28/$V$34</f>
        <v>1.1327433628318584</v>
      </c>
    </row>
    <row r="29" spans="1:32" x14ac:dyDescent="0.25">
      <c r="B29" s="79" t="s">
        <v>48</v>
      </c>
      <c r="C29" s="69">
        <f t="shared" si="6"/>
        <v>1359</v>
      </c>
      <c r="D29" s="14">
        <f t="shared" si="6"/>
        <v>691</v>
      </c>
      <c r="E29" s="14">
        <f t="shared" si="6"/>
        <v>960</v>
      </c>
      <c r="F29" s="20">
        <f t="shared" si="7"/>
        <v>1003.3333333333334</v>
      </c>
      <c r="G29" s="30">
        <f>F29/$G$33</f>
        <v>1.5412186379928317</v>
      </c>
      <c r="H29" s="35">
        <f t="shared" ref="H29:J29" si="17">E16</f>
        <v>1253</v>
      </c>
      <c r="I29" s="3">
        <f t="shared" si="17"/>
        <v>936</v>
      </c>
      <c r="J29" s="3">
        <f t="shared" si="17"/>
        <v>830</v>
      </c>
      <c r="K29" s="20">
        <f t="shared" si="9"/>
        <v>1006.3333333333334</v>
      </c>
      <c r="L29" s="75">
        <f>K29/$G$33</f>
        <v>1.5458269329237071</v>
      </c>
      <c r="M29" s="76">
        <f t="shared" ref="M29:O29" si="18">B20</f>
        <v>564</v>
      </c>
      <c r="N29" s="3">
        <f t="shared" si="18"/>
        <v>546</v>
      </c>
      <c r="O29" s="3">
        <f t="shared" si="18"/>
        <v>636</v>
      </c>
      <c r="P29" s="20">
        <f t="shared" si="11"/>
        <v>582</v>
      </c>
      <c r="Q29" s="30">
        <f>P29/$G$33</f>
        <v>0.89400921658986177</v>
      </c>
      <c r="R29" s="69">
        <f t="shared" ref="R29:T29" si="19">H16</f>
        <v>41393</v>
      </c>
      <c r="S29" s="14">
        <f t="shared" si="19"/>
        <v>37679</v>
      </c>
      <c r="T29" s="14">
        <f t="shared" si="19"/>
        <v>36021</v>
      </c>
      <c r="U29" s="20">
        <f t="shared" si="13"/>
        <v>38364.333333333336</v>
      </c>
      <c r="V29" s="30">
        <f>U29/$V$34</f>
        <v>61.728613569321539</v>
      </c>
      <c r="W29" s="35">
        <f t="shared" ref="W29:Y29" si="20">K16</f>
        <v>12084</v>
      </c>
      <c r="X29" s="3">
        <f t="shared" si="20"/>
        <v>12795</v>
      </c>
      <c r="Y29" s="3">
        <f t="shared" si="20"/>
        <v>13537</v>
      </c>
      <c r="Z29" s="20">
        <f t="shared" si="15"/>
        <v>12805.333333333334</v>
      </c>
      <c r="AA29" s="30">
        <f>Z29/$V$34</f>
        <v>20.603915258782518</v>
      </c>
      <c r="AB29" s="35">
        <f t="shared" ref="AB29:AE29" si="21">H20</f>
        <v>2643</v>
      </c>
      <c r="AC29" s="3">
        <f t="shared" si="21"/>
        <v>3524</v>
      </c>
      <c r="AD29" s="3">
        <f t="shared" si="21"/>
        <v>2602</v>
      </c>
      <c r="AE29" s="20">
        <f t="shared" si="21"/>
        <v>535</v>
      </c>
      <c r="AF29" s="70">
        <f>AE29/$V$34</f>
        <v>0.86082059533386968</v>
      </c>
    </row>
    <row r="30" spans="1:32" ht="15.75" thickBot="1" x14ac:dyDescent="0.3">
      <c r="B30" s="80" t="s">
        <v>49</v>
      </c>
      <c r="C30" s="81">
        <f t="shared" si="6"/>
        <v>1356</v>
      </c>
      <c r="D30" s="32">
        <f t="shared" si="6"/>
        <v>1225</v>
      </c>
      <c r="E30" s="32">
        <f t="shared" si="6"/>
        <v>1221</v>
      </c>
      <c r="F30" s="33">
        <f t="shared" si="7"/>
        <v>1267.3333333333333</v>
      </c>
      <c r="G30" s="34">
        <f>F30/$G$33</f>
        <v>1.9467485919098821</v>
      </c>
      <c r="H30" s="36">
        <f t="shared" ref="H30:J30" si="22">E17</f>
        <v>679</v>
      </c>
      <c r="I30" s="37">
        <f t="shared" si="22"/>
        <v>1054</v>
      </c>
      <c r="J30" s="37">
        <f t="shared" si="22"/>
        <v>762</v>
      </c>
      <c r="K30" s="33">
        <f t="shared" si="9"/>
        <v>831.66666666666663</v>
      </c>
      <c r="L30" s="82">
        <f>K30/$G$33</f>
        <v>1.277521761392729</v>
      </c>
      <c r="M30" s="83">
        <f t="shared" ref="M30:O30" si="23">B21</f>
        <v>559</v>
      </c>
      <c r="N30" s="37">
        <f t="shared" si="23"/>
        <v>624</v>
      </c>
      <c r="O30" s="37">
        <f t="shared" si="23"/>
        <v>606</v>
      </c>
      <c r="P30" s="33">
        <f t="shared" si="11"/>
        <v>596.33333333333337</v>
      </c>
      <c r="Q30" s="34">
        <f>P30/$G$33</f>
        <v>0.91602662570404514</v>
      </c>
      <c r="R30" s="15">
        <f t="shared" ref="R30:T30" si="24">H17</f>
        <v>7415</v>
      </c>
      <c r="S30" s="16">
        <f t="shared" si="24"/>
        <v>6866</v>
      </c>
      <c r="T30" s="16">
        <f t="shared" si="24"/>
        <v>6359</v>
      </c>
      <c r="U30" s="21">
        <f t="shared" si="13"/>
        <v>6880</v>
      </c>
      <c r="V30" s="71">
        <f>U30/$V$34</f>
        <v>11.069991954947707</v>
      </c>
      <c r="W30" s="72">
        <f t="shared" ref="W30:Y30" si="25">K17</f>
        <v>1492</v>
      </c>
      <c r="X30" s="73">
        <f t="shared" si="25"/>
        <v>1067</v>
      </c>
      <c r="Y30" s="73">
        <f t="shared" si="25"/>
        <v>1133</v>
      </c>
      <c r="Z30" s="21">
        <f t="shared" si="15"/>
        <v>1230.6666666666667</v>
      </c>
      <c r="AA30" s="71">
        <f>Z30/$V$34</f>
        <v>1.9801555376776616</v>
      </c>
      <c r="AB30" s="72">
        <f t="shared" ref="AB30:AE30" si="26">H21</f>
        <v>699</v>
      </c>
      <c r="AC30" s="73">
        <f t="shared" si="26"/>
        <v>731</v>
      </c>
      <c r="AD30" s="73">
        <f t="shared" si="26"/>
        <v>782</v>
      </c>
      <c r="AE30" s="21">
        <f t="shared" si="26"/>
        <v>446</v>
      </c>
      <c r="AF30" s="74">
        <f>AE30/$V$34</f>
        <v>0.71761866452131939</v>
      </c>
    </row>
    <row r="32" spans="1:32" x14ac:dyDescent="0.25">
      <c r="B32" s="13" t="s">
        <v>26</v>
      </c>
      <c r="C32" s="18" t="s">
        <v>20</v>
      </c>
      <c r="D32" s="19" t="s">
        <v>21</v>
      </c>
      <c r="E32" s="19" t="s">
        <v>22</v>
      </c>
      <c r="F32" s="19" t="s">
        <v>41</v>
      </c>
      <c r="G32" s="55" t="s">
        <v>24</v>
      </c>
    </row>
    <row r="33" spans="2:22" x14ac:dyDescent="0.25">
      <c r="B33" s="24" t="s">
        <v>27</v>
      </c>
      <c r="C33" s="22">
        <f>E18</f>
        <v>475</v>
      </c>
      <c r="D33" s="23">
        <f>E19</f>
        <v>788</v>
      </c>
      <c r="E33" s="23">
        <f>E20</f>
        <v>653</v>
      </c>
      <c r="F33" s="22">
        <f>E21</f>
        <v>688</v>
      </c>
      <c r="G33" s="26">
        <f>AVERAGE(C33:F33)</f>
        <v>651</v>
      </c>
      <c r="Q33" s="13" t="s">
        <v>26</v>
      </c>
      <c r="R33" s="18" t="s">
        <v>20</v>
      </c>
      <c r="S33" s="19" t="s">
        <v>21</v>
      </c>
      <c r="T33" s="19" t="s">
        <v>22</v>
      </c>
      <c r="U33" s="19" t="s">
        <v>41</v>
      </c>
      <c r="V33" s="55" t="s">
        <v>24</v>
      </c>
    </row>
    <row r="34" spans="2:22" x14ac:dyDescent="0.25">
      <c r="B34" s="25" t="s">
        <v>29</v>
      </c>
      <c r="C34" s="15">
        <f>F18</f>
        <v>456</v>
      </c>
      <c r="D34" s="16">
        <f>F19</f>
        <v>833</v>
      </c>
      <c r="E34" s="16">
        <f>F20</f>
        <v>581</v>
      </c>
      <c r="F34" s="15">
        <f>F21</f>
        <v>655</v>
      </c>
      <c r="G34" s="21">
        <f>AVERAGE(C34:F34)</f>
        <v>631.25</v>
      </c>
      <c r="Q34" s="24" t="s">
        <v>27</v>
      </c>
      <c r="R34" s="22">
        <f>K18</f>
        <v>801</v>
      </c>
      <c r="S34" s="23">
        <f>K19</f>
        <v>704</v>
      </c>
      <c r="T34" s="23">
        <f>K20</f>
        <v>535</v>
      </c>
      <c r="U34" s="22">
        <f>K21</f>
        <v>446</v>
      </c>
      <c r="V34" s="26">
        <f>AVERAGE(R34:U34)</f>
        <v>621.5</v>
      </c>
    </row>
    <row r="35" spans="2:22" x14ac:dyDescent="0.25">
      <c r="Q35" s="25" t="s">
        <v>29</v>
      </c>
      <c r="R35" s="15">
        <f>L18</f>
        <v>622</v>
      </c>
      <c r="S35" s="16">
        <f>L19</f>
        <v>660</v>
      </c>
      <c r="T35" s="16">
        <f>L20</f>
        <v>530</v>
      </c>
      <c r="U35" s="15">
        <f>L21</f>
        <v>463</v>
      </c>
      <c r="V35" s="21">
        <f>AVERAGE(R35:U35)</f>
        <v>568.75</v>
      </c>
    </row>
    <row r="36" spans="2:22" x14ac:dyDescent="0.25">
      <c r="B36" s="38" t="s">
        <v>28</v>
      </c>
      <c r="C36" s="40" t="s">
        <v>32</v>
      </c>
    </row>
    <row r="37" spans="2:22" x14ac:dyDescent="0.25">
      <c r="Q37" s="38" t="s">
        <v>28</v>
      </c>
      <c r="R37" s="56" t="s">
        <v>33</v>
      </c>
    </row>
  </sheetData>
  <mergeCells count="9">
    <mergeCell ref="W25:AA25"/>
    <mergeCell ref="AB25:AF25"/>
    <mergeCell ref="B23:Q23"/>
    <mergeCell ref="R23:AF23"/>
    <mergeCell ref="B25:B26"/>
    <mergeCell ref="C25:G25"/>
    <mergeCell ref="H25:L25"/>
    <mergeCell ref="M25:Q25"/>
    <mergeCell ref="R25:V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9"/>
  <sheetViews>
    <sheetView topLeftCell="A7" workbookViewId="0">
      <selection activeCell="S19" sqref="S18:T19"/>
    </sheetView>
  </sheetViews>
  <sheetFormatPr defaultRowHeight="15" x14ac:dyDescent="0.25"/>
  <cols>
    <col min="1" max="1" width="4.28515625" style="97" customWidth="1"/>
    <col min="2" max="2" width="15" style="97" customWidth="1"/>
    <col min="3" max="16384" width="9.140625" style="97"/>
  </cols>
  <sheetData>
    <row r="3" spans="1:13" x14ac:dyDescent="0.25">
      <c r="A3" s="110" t="s">
        <v>0</v>
      </c>
      <c r="B3" s="109"/>
      <c r="C3" s="109"/>
      <c r="D3" s="110" t="s">
        <v>1</v>
      </c>
      <c r="E3" s="109"/>
      <c r="F3" s="109"/>
      <c r="G3" s="109"/>
      <c r="H3" s="109"/>
      <c r="I3" s="109"/>
      <c r="J3" s="109"/>
      <c r="K3" s="110" t="s">
        <v>60</v>
      </c>
      <c r="L3" s="109"/>
      <c r="M3" s="109"/>
    </row>
    <row r="4" spans="1:13" x14ac:dyDescent="0.25">
      <c r="A4" s="110" t="s">
        <v>3</v>
      </c>
      <c r="B4" s="109"/>
      <c r="C4" s="109"/>
      <c r="D4" s="109"/>
      <c r="E4" s="109"/>
      <c r="F4" s="109"/>
      <c r="G4" s="109"/>
      <c r="H4" s="109"/>
      <c r="I4" s="110" t="s">
        <v>4</v>
      </c>
      <c r="J4" s="109"/>
      <c r="K4" s="110" t="s">
        <v>61</v>
      </c>
      <c r="L4" s="109"/>
      <c r="M4" s="109"/>
    </row>
    <row r="5" spans="1:13" x14ac:dyDescent="0.25">
      <c r="A5" s="110" t="s">
        <v>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</row>
    <row r="6" spans="1:13" x14ac:dyDescent="0.25">
      <c r="A6" s="110" t="s">
        <v>62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</row>
    <row r="7" spans="1:13" x14ac:dyDescent="0.25">
      <c r="A7" s="110" t="s">
        <v>59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</row>
    <row r="8" spans="1:13" x14ac:dyDescent="0.25">
      <c r="A8" s="110" t="s">
        <v>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</row>
    <row r="12" spans="1:13" x14ac:dyDescent="0.25">
      <c r="A12" s="109"/>
      <c r="B12" s="109" t="s">
        <v>10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</row>
    <row r="13" spans="1:13" x14ac:dyDescent="0.25">
      <c r="A13" s="109"/>
      <c r="B13" s="111">
        <v>1</v>
      </c>
      <c r="C13" s="111">
        <v>2</v>
      </c>
      <c r="D13" s="111">
        <v>3</v>
      </c>
      <c r="E13" s="111">
        <v>4</v>
      </c>
      <c r="F13" s="111">
        <v>5</v>
      </c>
      <c r="G13" s="111">
        <v>6</v>
      </c>
      <c r="H13" s="111">
        <v>7</v>
      </c>
      <c r="I13" s="111">
        <v>8</v>
      </c>
      <c r="J13" s="111">
        <v>9</v>
      </c>
      <c r="K13" s="111">
        <v>10</v>
      </c>
      <c r="L13" s="111">
        <v>11</v>
      </c>
      <c r="M13" s="111">
        <v>12</v>
      </c>
    </row>
    <row r="14" spans="1:13" x14ac:dyDescent="0.25">
      <c r="A14" s="111" t="s">
        <v>11</v>
      </c>
      <c r="B14" s="112">
        <v>592</v>
      </c>
      <c r="C14" s="113">
        <v>598</v>
      </c>
      <c r="D14" s="113">
        <v>599</v>
      </c>
      <c r="E14" s="113">
        <v>492</v>
      </c>
      <c r="F14" s="113">
        <v>657</v>
      </c>
      <c r="G14" s="113">
        <v>2192</v>
      </c>
      <c r="H14" s="113">
        <v>552</v>
      </c>
      <c r="I14" s="113">
        <v>515</v>
      </c>
      <c r="J14" s="113">
        <v>447</v>
      </c>
      <c r="K14" s="113">
        <v>397</v>
      </c>
      <c r="L14" s="113">
        <v>516</v>
      </c>
      <c r="M14" s="114"/>
    </row>
    <row r="15" spans="1:13" x14ac:dyDescent="0.25">
      <c r="A15" s="111" t="s">
        <v>12</v>
      </c>
      <c r="B15" s="115">
        <v>708</v>
      </c>
      <c r="C15" s="116">
        <v>638</v>
      </c>
      <c r="D15" s="116">
        <v>656</v>
      </c>
      <c r="E15" s="116">
        <v>586</v>
      </c>
      <c r="F15" s="116">
        <v>3244</v>
      </c>
      <c r="G15" s="116">
        <v>909</v>
      </c>
      <c r="H15" s="116">
        <v>505</v>
      </c>
      <c r="I15" s="116">
        <v>577</v>
      </c>
      <c r="J15" s="116">
        <v>578</v>
      </c>
      <c r="K15" s="116">
        <v>920</v>
      </c>
      <c r="L15" s="116">
        <v>537</v>
      </c>
      <c r="M15" s="117"/>
    </row>
    <row r="16" spans="1:13" x14ac:dyDescent="0.25">
      <c r="A16" s="111" t="s">
        <v>13</v>
      </c>
      <c r="B16" s="115">
        <v>3358</v>
      </c>
      <c r="C16" s="116">
        <v>2829</v>
      </c>
      <c r="D16" s="116">
        <v>4013</v>
      </c>
      <c r="E16" s="116">
        <v>1061</v>
      </c>
      <c r="F16" s="116">
        <v>1049</v>
      </c>
      <c r="G16" s="116">
        <v>949</v>
      </c>
      <c r="H16" s="116">
        <v>842</v>
      </c>
      <c r="I16" s="116">
        <v>859</v>
      </c>
      <c r="J16" s="116">
        <v>826</v>
      </c>
      <c r="K16" s="116">
        <v>713</v>
      </c>
      <c r="L16" s="116">
        <v>659</v>
      </c>
      <c r="M16" s="117"/>
    </row>
    <row r="17" spans="1:17" x14ac:dyDescent="0.25">
      <c r="A17" s="111" t="s">
        <v>14</v>
      </c>
      <c r="B17" s="115">
        <v>583</v>
      </c>
      <c r="C17" s="116">
        <v>588</v>
      </c>
      <c r="D17" s="116">
        <v>599</v>
      </c>
      <c r="E17" s="116">
        <v>553</v>
      </c>
      <c r="F17" s="116">
        <v>945</v>
      </c>
      <c r="G17" s="116">
        <v>619</v>
      </c>
      <c r="H17" s="116">
        <v>941</v>
      </c>
      <c r="I17" s="116">
        <v>556</v>
      </c>
      <c r="J17" s="116">
        <v>587</v>
      </c>
      <c r="K17" s="116">
        <v>576</v>
      </c>
      <c r="L17" s="116">
        <v>636</v>
      </c>
      <c r="M17" s="117"/>
    </row>
    <row r="18" spans="1:17" x14ac:dyDescent="0.25">
      <c r="A18" s="111" t="s">
        <v>15</v>
      </c>
      <c r="B18" s="115">
        <v>639</v>
      </c>
      <c r="C18" s="116">
        <v>838</v>
      </c>
      <c r="D18" s="116">
        <v>601</v>
      </c>
      <c r="E18" s="116">
        <v>702</v>
      </c>
      <c r="F18" s="116">
        <v>705</v>
      </c>
      <c r="G18" s="116">
        <v>647</v>
      </c>
      <c r="H18" s="116">
        <v>590</v>
      </c>
      <c r="I18" s="116">
        <v>829</v>
      </c>
      <c r="J18" s="116">
        <v>648</v>
      </c>
      <c r="K18" s="116"/>
      <c r="L18" s="116"/>
      <c r="M18" s="117"/>
    </row>
    <row r="19" spans="1:17" x14ac:dyDescent="0.25">
      <c r="A19" s="111" t="s">
        <v>16</v>
      </c>
      <c r="B19" s="115">
        <v>796</v>
      </c>
      <c r="C19" s="116">
        <v>916</v>
      </c>
      <c r="D19" s="116">
        <v>928</v>
      </c>
      <c r="E19" s="116">
        <v>894</v>
      </c>
      <c r="F19" s="116">
        <v>948</v>
      </c>
      <c r="G19" s="116">
        <v>998</v>
      </c>
      <c r="H19" s="116">
        <v>912</v>
      </c>
      <c r="I19" s="116">
        <v>867</v>
      </c>
      <c r="J19" s="116">
        <v>872</v>
      </c>
      <c r="K19" s="116"/>
      <c r="L19" s="116"/>
      <c r="M19" s="117"/>
    </row>
    <row r="20" spans="1:17" x14ac:dyDescent="0.25">
      <c r="A20" s="111" t="s">
        <v>17</v>
      </c>
      <c r="B20" s="115">
        <v>547</v>
      </c>
      <c r="C20" s="116">
        <v>644</v>
      </c>
      <c r="D20" s="116">
        <v>645</v>
      </c>
      <c r="E20" s="116">
        <v>606</v>
      </c>
      <c r="F20" s="116">
        <v>865</v>
      </c>
      <c r="G20" s="116">
        <v>666</v>
      </c>
      <c r="H20" s="116">
        <v>678</v>
      </c>
      <c r="I20" s="116">
        <v>627</v>
      </c>
      <c r="J20" s="116">
        <v>677</v>
      </c>
      <c r="K20" s="116"/>
      <c r="L20" s="116"/>
      <c r="M20" s="117"/>
    </row>
    <row r="21" spans="1:17" x14ac:dyDescent="0.25">
      <c r="A21" s="111" t="s">
        <v>18</v>
      </c>
      <c r="B21" s="118">
        <v>580</v>
      </c>
      <c r="C21" s="119">
        <v>637</v>
      </c>
      <c r="D21" s="119">
        <v>619</v>
      </c>
      <c r="E21" s="119">
        <v>779</v>
      </c>
      <c r="F21" s="119">
        <v>758</v>
      </c>
      <c r="G21" s="119">
        <v>738</v>
      </c>
      <c r="H21" s="119">
        <v>617</v>
      </c>
      <c r="I21" s="119">
        <v>526</v>
      </c>
      <c r="J21" s="119">
        <v>864</v>
      </c>
      <c r="K21" s="119"/>
      <c r="L21" s="119"/>
      <c r="M21" s="120"/>
    </row>
    <row r="23" spans="1:17" ht="15.75" thickBot="1" x14ac:dyDescent="0.3"/>
    <row r="24" spans="1:17" x14ac:dyDescent="0.25">
      <c r="B24" s="146" t="s">
        <v>19</v>
      </c>
      <c r="C24" s="143" t="s">
        <v>23</v>
      </c>
      <c r="D24" s="143"/>
      <c r="E24" s="143"/>
      <c r="F24" s="143"/>
      <c r="G24" s="144"/>
      <c r="H24" s="145" t="s">
        <v>30</v>
      </c>
      <c r="I24" s="143"/>
      <c r="J24" s="143"/>
      <c r="K24" s="143"/>
      <c r="L24" s="144"/>
      <c r="M24" s="145" t="s">
        <v>31</v>
      </c>
      <c r="N24" s="143"/>
      <c r="O24" s="143"/>
      <c r="P24" s="143"/>
      <c r="Q24" s="144"/>
    </row>
    <row r="25" spans="1:17" x14ac:dyDescent="0.25">
      <c r="B25" s="147"/>
      <c r="C25" s="19" t="s">
        <v>20</v>
      </c>
      <c r="D25" s="19" t="s">
        <v>21</v>
      </c>
      <c r="E25" s="19" t="s">
        <v>22</v>
      </c>
      <c r="F25" s="13" t="s">
        <v>24</v>
      </c>
      <c r="G25" s="28" t="s">
        <v>25</v>
      </c>
      <c r="H25" s="27" t="s">
        <v>20</v>
      </c>
      <c r="I25" s="19" t="s">
        <v>21</v>
      </c>
      <c r="J25" s="19" t="s">
        <v>22</v>
      </c>
      <c r="K25" s="13" t="s">
        <v>24</v>
      </c>
      <c r="L25" s="28" t="s">
        <v>25</v>
      </c>
      <c r="M25" s="27" t="s">
        <v>20</v>
      </c>
      <c r="N25" s="19" t="s">
        <v>21</v>
      </c>
      <c r="O25" s="19" t="s">
        <v>22</v>
      </c>
      <c r="P25" s="13" t="s">
        <v>24</v>
      </c>
      <c r="Q25" s="28" t="s">
        <v>25</v>
      </c>
    </row>
    <row r="26" spans="1:17" x14ac:dyDescent="0.25">
      <c r="B26" s="79" t="s">
        <v>55</v>
      </c>
      <c r="C26" s="14">
        <f>B14</f>
        <v>592</v>
      </c>
      <c r="D26" s="14">
        <f>C14</f>
        <v>598</v>
      </c>
      <c r="E26" s="14">
        <f>D14</f>
        <v>599</v>
      </c>
      <c r="F26" s="20">
        <f>AVERAGE(C26:E26)</f>
        <v>596.33333333333337</v>
      </c>
      <c r="G26" s="30">
        <f>F26/$F$36</f>
        <v>0.88128078817734001</v>
      </c>
      <c r="H26" s="35">
        <f>E14</f>
        <v>492</v>
      </c>
      <c r="I26" s="3">
        <f t="shared" ref="I26:J33" si="0">F14</f>
        <v>657</v>
      </c>
      <c r="J26" s="17">
        <f t="shared" si="0"/>
        <v>2192</v>
      </c>
      <c r="K26" s="20">
        <f>AVERAGE(H26:J26)</f>
        <v>1113.6666666666667</v>
      </c>
      <c r="L26" s="30">
        <f>K26/$F$36</f>
        <v>1.6458128078817735</v>
      </c>
      <c r="M26" s="35">
        <f>H14</f>
        <v>552</v>
      </c>
      <c r="N26" s="3">
        <f t="shared" ref="N26:O33" si="1">I14</f>
        <v>515</v>
      </c>
      <c r="O26" s="3">
        <f t="shared" si="1"/>
        <v>447</v>
      </c>
      <c r="P26" s="20">
        <f>AVERAGE(M26:O26)</f>
        <v>504.66666666666669</v>
      </c>
      <c r="Q26" s="30">
        <f>P26/$F$36</f>
        <v>0.74581280788177351</v>
      </c>
    </row>
    <row r="27" spans="1:17" x14ac:dyDescent="0.25">
      <c r="B27" s="79" t="s">
        <v>52</v>
      </c>
      <c r="C27" s="14">
        <f t="shared" ref="C27:E33" si="2">B15</f>
        <v>708</v>
      </c>
      <c r="D27" s="14">
        <f t="shared" si="2"/>
        <v>638</v>
      </c>
      <c r="E27" s="14">
        <f t="shared" si="2"/>
        <v>656</v>
      </c>
      <c r="F27" s="20">
        <f t="shared" ref="F27:F33" si="3">AVERAGE(C27:E27)</f>
        <v>667.33333333333337</v>
      </c>
      <c r="G27" s="30">
        <f t="shared" ref="G27:G33" si="4">F27/$F$36</f>
        <v>0.98620689655172422</v>
      </c>
      <c r="H27" s="35">
        <f t="shared" ref="H27:H33" si="5">E15</f>
        <v>586</v>
      </c>
      <c r="I27" s="17">
        <f t="shared" si="0"/>
        <v>3244</v>
      </c>
      <c r="J27" s="3">
        <f t="shared" si="0"/>
        <v>909</v>
      </c>
      <c r="K27" s="20">
        <f>AVERAGE(J27,H27)</f>
        <v>747.5</v>
      </c>
      <c r="L27" s="30">
        <f t="shared" ref="L27:L33" si="6">K27/$F$36</f>
        <v>1.104679802955665</v>
      </c>
      <c r="M27" s="35">
        <f t="shared" ref="M27:M33" si="7">H15</f>
        <v>505</v>
      </c>
      <c r="N27" s="3">
        <f t="shared" si="1"/>
        <v>577</v>
      </c>
      <c r="O27" s="3">
        <f t="shared" si="1"/>
        <v>578</v>
      </c>
      <c r="P27" s="20">
        <f t="shared" ref="P27:P33" si="8">AVERAGE(M27:O27)</f>
        <v>553.33333333333337</v>
      </c>
      <c r="Q27" s="30">
        <f t="shared" ref="Q27:Q33" si="9">P27/$F$36</f>
        <v>0.81773399014778336</v>
      </c>
    </row>
    <row r="28" spans="1:17" x14ac:dyDescent="0.25">
      <c r="B28" s="79" t="s">
        <v>46</v>
      </c>
      <c r="C28" s="14">
        <f t="shared" si="2"/>
        <v>3358</v>
      </c>
      <c r="D28" s="14">
        <f t="shared" si="2"/>
        <v>2829</v>
      </c>
      <c r="E28" s="14">
        <f t="shared" si="2"/>
        <v>4013</v>
      </c>
      <c r="F28" s="20">
        <f t="shared" si="3"/>
        <v>3400</v>
      </c>
      <c r="G28" s="30">
        <f t="shared" si="4"/>
        <v>5.0246305418719217</v>
      </c>
      <c r="H28" s="35">
        <f t="shared" si="5"/>
        <v>1061</v>
      </c>
      <c r="I28" s="3">
        <f t="shared" si="0"/>
        <v>1049</v>
      </c>
      <c r="J28" s="3">
        <f t="shared" si="0"/>
        <v>949</v>
      </c>
      <c r="K28" s="20">
        <f t="shared" ref="K28:K33" si="10">AVERAGE(H28:J28)</f>
        <v>1019.6666666666666</v>
      </c>
      <c r="L28" s="30">
        <f t="shared" si="6"/>
        <v>1.5068965517241379</v>
      </c>
      <c r="M28" s="35">
        <f t="shared" si="7"/>
        <v>842</v>
      </c>
      <c r="N28" s="3">
        <f t="shared" si="1"/>
        <v>859</v>
      </c>
      <c r="O28" s="3">
        <f t="shared" si="1"/>
        <v>826</v>
      </c>
      <c r="P28" s="20">
        <f t="shared" si="8"/>
        <v>842.33333333333337</v>
      </c>
      <c r="Q28" s="30">
        <f t="shared" si="9"/>
        <v>1.2448275862068967</v>
      </c>
    </row>
    <row r="29" spans="1:17" x14ac:dyDescent="0.25">
      <c r="B29" s="79" t="s">
        <v>45</v>
      </c>
      <c r="C29" s="14">
        <f t="shared" si="2"/>
        <v>583</v>
      </c>
      <c r="D29" s="14">
        <f t="shared" si="2"/>
        <v>588</v>
      </c>
      <c r="E29" s="14">
        <f t="shared" si="2"/>
        <v>599</v>
      </c>
      <c r="F29" s="20">
        <f t="shared" si="3"/>
        <v>590</v>
      </c>
      <c r="G29" s="30">
        <f t="shared" si="4"/>
        <v>0.8719211822660099</v>
      </c>
      <c r="H29" s="35">
        <f t="shared" si="5"/>
        <v>553</v>
      </c>
      <c r="I29" s="3">
        <f t="shared" si="0"/>
        <v>945</v>
      </c>
      <c r="J29" s="3">
        <f t="shared" si="0"/>
        <v>619</v>
      </c>
      <c r="K29" s="20">
        <f t="shared" si="10"/>
        <v>705.66666666666663</v>
      </c>
      <c r="L29" s="30">
        <f t="shared" si="6"/>
        <v>1.0428571428571429</v>
      </c>
      <c r="M29" s="35">
        <f t="shared" si="7"/>
        <v>941</v>
      </c>
      <c r="N29" s="3">
        <f t="shared" si="1"/>
        <v>556</v>
      </c>
      <c r="O29" s="3">
        <f t="shared" si="1"/>
        <v>587</v>
      </c>
      <c r="P29" s="20">
        <f t="shared" si="8"/>
        <v>694.66666666666663</v>
      </c>
      <c r="Q29" s="30">
        <f t="shared" si="9"/>
        <v>1.0266009852216749</v>
      </c>
    </row>
    <row r="30" spans="1:17" x14ac:dyDescent="0.25">
      <c r="B30" s="79" t="s">
        <v>44</v>
      </c>
      <c r="C30" s="14">
        <f t="shared" si="2"/>
        <v>639</v>
      </c>
      <c r="D30" s="14">
        <f t="shared" si="2"/>
        <v>838</v>
      </c>
      <c r="E30" s="14">
        <f t="shared" si="2"/>
        <v>601</v>
      </c>
      <c r="F30" s="20">
        <f t="shared" si="3"/>
        <v>692.66666666666663</v>
      </c>
      <c r="G30" s="30">
        <f t="shared" si="4"/>
        <v>1.0236453201970444</v>
      </c>
      <c r="H30" s="35">
        <f t="shared" si="5"/>
        <v>702</v>
      </c>
      <c r="I30" s="3">
        <f t="shared" si="0"/>
        <v>705</v>
      </c>
      <c r="J30" s="3">
        <f t="shared" si="0"/>
        <v>647</v>
      </c>
      <c r="K30" s="20">
        <f t="shared" si="10"/>
        <v>684.66666666666663</v>
      </c>
      <c r="L30" s="30">
        <f t="shared" si="6"/>
        <v>1.0118226600985221</v>
      </c>
      <c r="M30" s="35">
        <f t="shared" si="7"/>
        <v>590</v>
      </c>
      <c r="N30" s="3">
        <f t="shared" si="1"/>
        <v>829</v>
      </c>
      <c r="O30" s="3">
        <f t="shared" si="1"/>
        <v>648</v>
      </c>
      <c r="P30" s="20">
        <f t="shared" si="8"/>
        <v>689</v>
      </c>
      <c r="Q30" s="30">
        <f t="shared" si="9"/>
        <v>1.0182266009852217</v>
      </c>
    </row>
    <row r="31" spans="1:17" x14ac:dyDescent="0.25">
      <c r="B31" s="79" t="s">
        <v>50</v>
      </c>
      <c r="C31" s="14">
        <f t="shared" si="2"/>
        <v>796</v>
      </c>
      <c r="D31" s="14">
        <f t="shared" si="2"/>
        <v>916</v>
      </c>
      <c r="E31" s="14">
        <f t="shared" si="2"/>
        <v>928</v>
      </c>
      <c r="F31" s="20">
        <f t="shared" si="3"/>
        <v>880</v>
      </c>
      <c r="G31" s="30">
        <f t="shared" si="4"/>
        <v>1.3004926108374384</v>
      </c>
      <c r="H31" s="35">
        <f t="shared" si="5"/>
        <v>894</v>
      </c>
      <c r="I31" s="3">
        <f t="shared" si="0"/>
        <v>948</v>
      </c>
      <c r="J31" s="3">
        <f t="shared" si="0"/>
        <v>998</v>
      </c>
      <c r="K31" s="20">
        <f t="shared" si="10"/>
        <v>946.66666666666663</v>
      </c>
      <c r="L31" s="30">
        <f t="shared" si="6"/>
        <v>1.3990147783251232</v>
      </c>
      <c r="M31" s="35">
        <f t="shared" si="7"/>
        <v>912</v>
      </c>
      <c r="N31" s="3">
        <f t="shared" si="1"/>
        <v>867</v>
      </c>
      <c r="O31" s="3">
        <f t="shared" si="1"/>
        <v>872</v>
      </c>
      <c r="P31" s="20">
        <f t="shared" si="8"/>
        <v>883.66666666666663</v>
      </c>
      <c r="Q31" s="30">
        <f t="shared" si="9"/>
        <v>1.3059113300492611</v>
      </c>
    </row>
    <row r="32" spans="1:17" x14ac:dyDescent="0.25">
      <c r="B32" s="79" t="s">
        <v>51</v>
      </c>
      <c r="C32" s="14">
        <f t="shared" si="2"/>
        <v>547</v>
      </c>
      <c r="D32" s="14">
        <f t="shared" si="2"/>
        <v>644</v>
      </c>
      <c r="E32" s="14">
        <f t="shared" si="2"/>
        <v>645</v>
      </c>
      <c r="F32" s="20">
        <f t="shared" si="3"/>
        <v>612</v>
      </c>
      <c r="G32" s="30">
        <f t="shared" si="4"/>
        <v>0.90443349753694591</v>
      </c>
      <c r="H32" s="35">
        <f t="shared" si="5"/>
        <v>606</v>
      </c>
      <c r="I32" s="3">
        <f t="shared" si="0"/>
        <v>865</v>
      </c>
      <c r="J32" s="3">
        <f t="shared" si="0"/>
        <v>666</v>
      </c>
      <c r="K32" s="20">
        <f t="shared" si="10"/>
        <v>712.33333333333337</v>
      </c>
      <c r="L32" s="30">
        <f t="shared" si="6"/>
        <v>1.0527093596059114</v>
      </c>
      <c r="M32" s="35">
        <f t="shared" si="7"/>
        <v>678</v>
      </c>
      <c r="N32" s="3">
        <f t="shared" si="1"/>
        <v>627</v>
      </c>
      <c r="O32" s="3">
        <f t="shared" si="1"/>
        <v>677</v>
      </c>
      <c r="P32" s="20">
        <f t="shared" si="8"/>
        <v>660.66666666666663</v>
      </c>
      <c r="Q32" s="30">
        <f t="shared" si="9"/>
        <v>0.97635467980295565</v>
      </c>
    </row>
    <row r="33" spans="2:17" ht="15.75" thickBot="1" x14ac:dyDescent="0.3">
      <c r="B33" s="80" t="s">
        <v>53</v>
      </c>
      <c r="C33" s="32">
        <f t="shared" si="2"/>
        <v>580</v>
      </c>
      <c r="D33" s="32">
        <f t="shared" si="2"/>
        <v>637</v>
      </c>
      <c r="E33" s="32">
        <f t="shared" si="2"/>
        <v>619</v>
      </c>
      <c r="F33" s="33">
        <f t="shared" si="3"/>
        <v>612</v>
      </c>
      <c r="G33" s="34">
        <f t="shared" si="4"/>
        <v>0.90443349753694591</v>
      </c>
      <c r="H33" s="36">
        <f t="shared" si="5"/>
        <v>779</v>
      </c>
      <c r="I33" s="37">
        <f t="shared" si="0"/>
        <v>758</v>
      </c>
      <c r="J33" s="37">
        <f t="shared" si="0"/>
        <v>738</v>
      </c>
      <c r="K33" s="33">
        <f t="shared" si="10"/>
        <v>758.33333333333337</v>
      </c>
      <c r="L33" s="34">
        <f t="shared" si="6"/>
        <v>1.1206896551724139</v>
      </c>
      <c r="M33" s="36">
        <f t="shared" si="7"/>
        <v>617</v>
      </c>
      <c r="N33" s="37">
        <f t="shared" si="1"/>
        <v>526</v>
      </c>
      <c r="O33" s="37">
        <f t="shared" si="1"/>
        <v>864</v>
      </c>
      <c r="P33" s="33">
        <f t="shared" si="8"/>
        <v>669</v>
      </c>
      <c r="Q33" s="34">
        <f t="shared" si="9"/>
        <v>0.98866995073891628</v>
      </c>
    </row>
    <row r="35" spans="2:17" x14ac:dyDescent="0.25">
      <c r="B35" s="13" t="s">
        <v>26</v>
      </c>
      <c r="C35" s="18" t="s">
        <v>20</v>
      </c>
      <c r="D35" s="19" t="s">
        <v>21</v>
      </c>
      <c r="E35" s="19" t="s">
        <v>22</v>
      </c>
      <c r="F35" s="13" t="s">
        <v>24</v>
      </c>
    </row>
    <row r="36" spans="2:17" x14ac:dyDescent="0.25">
      <c r="B36" s="24" t="s">
        <v>27</v>
      </c>
      <c r="C36" s="22">
        <f>K14</f>
        <v>397</v>
      </c>
      <c r="D36" s="23">
        <f>K15</f>
        <v>920</v>
      </c>
      <c r="E36" s="23">
        <f>K16</f>
        <v>713</v>
      </c>
      <c r="F36" s="26">
        <f>AVERAGE(C36:E36)</f>
        <v>676.66666666666663</v>
      </c>
    </row>
    <row r="37" spans="2:17" x14ac:dyDescent="0.25">
      <c r="B37" s="25" t="s">
        <v>29</v>
      </c>
      <c r="C37" s="15">
        <f>L14</f>
        <v>516</v>
      </c>
      <c r="D37" s="16">
        <f>L15</f>
        <v>537</v>
      </c>
      <c r="E37" s="16">
        <f>L16</f>
        <v>659</v>
      </c>
      <c r="F37" s="21">
        <f>AVERAGE(C37:E37)</f>
        <v>570.66666666666663</v>
      </c>
    </row>
    <row r="39" spans="2:17" x14ac:dyDescent="0.25">
      <c r="B39" s="38" t="s">
        <v>28</v>
      </c>
      <c r="C39" s="97" t="s">
        <v>32</v>
      </c>
    </row>
  </sheetData>
  <mergeCells count="4">
    <mergeCell ref="B24:B25"/>
    <mergeCell ref="C24:G24"/>
    <mergeCell ref="H24:L24"/>
    <mergeCell ref="M24:Q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9"/>
  <sheetViews>
    <sheetView topLeftCell="A10" workbookViewId="0">
      <selection activeCell="Q28" sqref="M28:Q29"/>
    </sheetView>
  </sheetViews>
  <sheetFormatPr defaultRowHeight="15" x14ac:dyDescent="0.25"/>
  <cols>
    <col min="1" max="1" width="4.28515625" style="109" customWidth="1"/>
    <col min="2" max="2" width="14.7109375" style="109" customWidth="1"/>
    <col min="3" max="16384" width="9.140625" style="109"/>
  </cols>
  <sheetData>
    <row r="3" spans="1:13" x14ac:dyDescent="0.25">
      <c r="A3" s="122" t="s">
        <v>0</v>
      </c>
      <c r="B3" s="121"/>
      <c r="C3" s="121"/>
      <c r="D3" s="122" t="s">
        <v>1</v>
      </c>
      <c r="E3" s="121"/>
      <c r="F3" s="121"/>
      <c r="G3" s="121"/>
      <c r="H3" s="121"/>
      <c r="I3" s="121"/>
      <c r="J3" s="121"/>
      <c r="K3" s="122" t="s">
        <v>63</v>
      </c>
      <c r="L3" s="121"/>
      <c r="M3" s="121"/>
    </row>
    <row r="4" spans="1:13" x14ac:dyDescent="0.25">
      <c r="A4" s="122" t="s">
        <v>3</v>
      </c>
      <c r="B4" s="121"/>
      <c r="C4" s="121"/>
      <c r="D4" s="121"/>
      <c r="E4" s="121"/>
      <c r="F4" s="121"/>
      <c r="G4" s="121"/>
      <c r="H4" s="121"/>
      <c r="I4" s="122" t="s">
        <v>4</v>
      </c>
      <c r="J4" s="121"/>
      <c r="K4" s="122" t="s">
        <v>64</v>
      </c>
      <c r="L4" s="121"/>
      <c r="M4" s="121"/>
    </row>
    <row r="5" spans="1:13" x14ac:dyDescent="0.25">
      <c r="A5" s="122" t="s">
        <v>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3" x14ac:dyDescent="0.25">
      <c r="A6" s="122" t="s">
        <v>65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</row>
    <row r="7" spans="1:13" x14ac:dyDescent="0.25">
      <c r="A7" s="122" t="s">
        <v>59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</row>
    <row r="8" spans="1:13" x14ac:dyDescent="0.25">
      <c r="A8" s="122" t="s">
        <v>9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12" spans="1:13" x14ac:dyDescent="0.25">
      <c r="A12" s="121"/>
      <c r="B12" s="121" t="s">
        <v>10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3" x14ac:dyDescent="0.25">
      <c r="A13" s="121"/>
      <c r="B13" s="123">
        <v>1</v>
      </c>
      <c r="C13" s="123">
        <v>2</v>
      </c>
      <c r="D13" s="123">
        <v>3</v>
      </c>
      <c r="E13" s="123">
        <v>4</v>
      </c>
      <c r="F13" s="123">
        <v>5</v>
      </c>
      <c r="G13" s="123">
        <v>6</v>
      </c>
      <c r="H13" s="123">
        <v>7</v>
      </c>
      <c r="I13" s="123">
        <v>8</v>
      </c>
      <c r="J13" s="123">
        <v>9</v>
      </c>
      <c r="K13" s="123">
        <v>10</v>
      </c>
      <c r="L13" s="123">
        <v>11</v>
      </c>
      <c r="M13" s="123">
        <v>12</v>
      </c>
    </row>
    <row r="14" spans="1:13" x14ac:dyDescent="0.25">
      <c r="A14" s="123" t="s">
        <v>11</v>
      </c>
      <c r="B14" s="124">
        <v>49985</v>
      </c>
      <c r="C14" s="125">
        <v>49985</v>
      </c>
      <c r="D14" s="125">
        <v>49985</v>
      </c>
      <c r="E14" s="125">
        <v>27124</v>
      </c>
      <c r="F14" s="125">
        <v>30595</v>
      </c>
      <c r="G14" s="125">
        <v>27895</v>
      </c>
      <c r="H14" s="125">
        <v>2412</v>
      </c>
      <c r="I14" s="125">
        <v>2647</v>
      </c>
      <c r="J14" s="125">
        <v>2411</v>
      </c>
      <c r="K14" s="125">
        <v>456</v>
      </c>
      <c r="L14" s="125">
        <v>430</v>
      </c>
      <c r="M14" s="126"/>
    </row>
    <row r="15" spans="1:13" x14ac:dyDescent="0.25">
      <c r="A15" s="123" t="s">
        <v>12</v>
      </c>
      <c r="B15" s="127">
        <v>34913</v>
      </c>
      <c r="C15" s="128">
        <v>32517</v>
      </c>
      <c r="D15" s="128">
        <v>33086</v>
      </c>
      <c r="E15" s="128">
        <v>14602</v>
      </c>
      <c r="F15" s="128">
        <v>16714</v>
      </c>
      <c r="G15" s="128">
        <v>15251</v>
      </c>
      <c r="H15" s="128">
        <v>3265</v>
      </c>
      <c r="I15" s="128">
        <v>4279</v>
      </c>
      <c r="J15" s="128">
        <v>3677</v>
      </c>
      <c r="K15" s="128">
        <v>540</v>
      </c>
      <c r="L15" s="128">
        <v>647</v>
      </c>
      <c r="M15" s="129"/>
    </row>
    <row r="16" spans="1:13" x14ac:dyDescent="0.25">
      <c r="A16" s="123" t="s">
        <v>13</v>
      </c>
      <c r="B16" s="127">
        <v>1007</v>
      </c>
      <c r="C16" s="128">
        <v>981</v>
      </c>
      <c r="D16" s="128">
        <v>1371</v>
      </c>
      <c r="E16" s="128">
        <v>719</v>
      </c>
      <c r="F16" s="175">
        <v>3331</v>
      </c>
      <c r="G16" s="128">
        <v>599</v>
      </c>
      <c r="H16" s="128">
        <v>539</v>
      </c>
      <c r="I16" s="128">
        <v>630</v>
      </c>
      <c r="J16" s="128">
        <v>612</v>
      </c>
      <c r="K16" s="128">
        <v>719</v>
      </c>
      <c r="L16" s="128">
        <v>742</v>
      </c>
      <c r="M16" s="129"/>
    </row>
    <row r="17" spans="1:17" x14ac:dyDescent="0.25">
      <c r="A17" s="123" t="s">
        <v>14</v>
      </c>
      <c r="B17" s="127">
        <v>16241</v>
      </c>
      <c r="C17" s="128">
        <v>15125</v>
      </c>
      <c r="D17" s="128">
        <v>17794</v>
      </c>
      <c r="E17" s="128">
        <v>7257</v>
      </c>
      <c r="F17" s="128">
        <v>9022</v>
      </c>
      <c r="G17" s="128">
        <v>8780</v>
      </c>
      <c r="H17" s="128">
        <v>5345</v>
      </c>
      <c r="I17" s="128">
        <v>5248</v>
      </c>
      <c r="J17" s="128">
        <v>5419</v>
      </c>
      <c r="K17" s="128">
        <v>634</v>
      </c>
      <c r="L17" s="128">
        <v>563</v>
      </c>
      <c r="M17" s="129"/>
    </row>
    <row r="18" spans="1:17" x14ac:dyDescent="0.25">
      <c r="A18" s="123" t="s">
        <v>15</v>
      </c>
      <c r="B18" s="127">
        <v>19120</v>
      </c>
      <c r="C18" s="128">
        <v>17943</v>
      </c>
      <c r="D18" s="128">
        <v>18485</v>
      </c>
      <c r="E18" s="128">
        <v>8539</v>
      </c>
      <c r="F18" s="128">
        <v>9983</v>
      </c>
      <c r="G18" s="128">
        <v>8928</v>
      </c>
      <c r="H18" s="128">
        <v>4989</v>
      </c>
      <c r="I18" s="128">
        <v>5014</v>
      </c>
      <c r="J18" s="128">
        <v>5594</v>
      </c>
      <c r="K18" s="128"/>
      <c r="L18" s="128"/>
      <c r="M18" s="129"/>
    </row>
    <row r="19" spans="1:17" x14ac:dyDescent="0.25">
      <c r="A19" s="123" t="s">
        <v>16</v>
      </c>
      <c r="B19" s="127">
        <v>9928</v>
      </c>
      <c r="C19" s="128">
        <v>14384</v>
      </c>
      <c r="D19" s="128">
        <v>16866</v>
      </c>
      <c r="E19" s="128">
        <v>22059</v>
      </c>
      <c r="F19" s="128">
        <v>20115</v>
      </c>
      <c r="G19" s="128">
        <v>23805</v>
      </c>
      <c r="H19" s="128">
        <v>6837</v>
      </c>
      <c r="I19" s="128">
        <v>6776</v>
      </c>
      <c r="J19" s="128">
        <v>7960</v>
      </c>
      <c r="K19" s="128"/>
      <c r="L19" s="128"/>
      <c r="M19" s="129"/>
    </row>
    <row r="20" spans="1:17" x14ac:dyDescent="0.25">
      <c r="A20" s="123" t="s">
        <v>17</v>
      </c>
      <c r="B20" s="127">
        <v>25582</v>
      </c>
      <c r="C20" s="128">
        <v>26851</v>
      </c>
      <c r="D20" s="128">
        <v>24726</v>
      </c>
      <c r="E20" s="128">
        <v>7380</v>
      </c>
      <c r="F20" s="128">
        <v>9262</v>
      </c>
      <c r="G20" s="128">
        <v>8172</v>
      </c>
      <c r="H20" s="128">
        <v>1268</v>
      </c>
      <c r="I20" s="128">
        <v>913</v>
      </c>
      <c r="J20" s="128">
        <v>1178</v>
      </c>
      <c r="K20" s="128"/>
      <c r="L20" s="128"/>
      <c r="M20" s="129"/>
    </row>
    <row r="21" spans="1:17" x14ac:dyDescent="0.25">
      <c r="A21" s="123" t="s">
        <v>18</v>
      </c>
      <c r="B21" s="130">
        <v>632</v>
      </c>
      <c r="C21" s="131">
        <v>582</v>
      </c>
      <c r="D21" s="131">
        <v>676</v>
      </c>
      <c r="E21" s="131">
        <v>806</v>
      </c>
      <c r="F21" s="131">
        <v>840</v>
      </c>
      <c r="G21" s="131">
        <v>687</v>
      </c>
      <c r="H21" s="131">
        <v>667</v>
      </c>
      <c r="I21" s="131">
        <v>631</v>
      </c>
      <c r="J21" s="131">
        <v>700</v>
      </c>
      <c r="K21" s="131"/>
      <c r="L21" s="131"/>
      <c r="M21" s="132"/>
    </row>
    <row r="23" spans="1:17" ht="15.75" thickBot="1" x14ac:dyDescent="0.3"/>
    <row r="24" spans="1:17" x14ac:dyDescent="0.25">
      <c r="B24" s="146" t="s">
        <v>19</v>
      </c>
      <c r="C24" s="145" t="s">
        <v>23</v>
      </c>
      <c r="D24" s="143"/>
      <c r="E24" s="143"/>
      <c r="F24" s="143"/>
      <c r="G24" s="144"/>
      <c r="H24" s="145" t="s">
        <v>30</v>
      </c>
      <c r="I24" s="143"/>
      <c r="J24" s="143"/>
      <c r="K24" s="143"/>
      <c r="L24" s="144"/>
      <c r="M24" s="145" t="s">
        <v>31</v>
      </c>
      <c r="N24" s="143"/>
      <c r="O24" s="143"/>
      <c r="P24" s="143"/>
      <c r="Q24" s="144"/>
    </row>
    <row r="25" spans="1:17" x14ac:dyDescent="0.25">
      <c r="B25" s="147"/>
      <c r="C25" s="27" t="s">
        <v>20</v>
      </c>
      <c r="D25" s="19" t="s">
        <v>21</v>
      </c>
      <c r="E25" s="19" t="s">
        <v>22</v>
      </c>
      <c r="F25" s="13" t="s">
        <v>24</v>
      </c>
      <c r="G25" s="28" t="s">
        <v>25</v>
      </c>
      <c r="H25" s="27" t="s">
        <v>20</v>
      </c>
      <c r="I25" s="19" t="s">
        <v>21</v>
      </c>
      <c r="J25" s="19" t="s">
        <v>22</v>
      </c>
      <c r="K25" s="13" t="s">
        <v>24</v>
      </c>
      <c r="L25" s="28" t="s">
        <v>25</v>
      </c>
      <c r="M25" s="27" t="s">
        <v>20</v>
      </c>
      <c r="N25" s="19" t="s">
        <v>21</v>
      </c>
      <c r="O25" s="19" t="s">
        <v>22</v>
      </c>
      <c r="P25" s="13" t="s">
        <v>24</v>
      </c>
      <c r="Q25" s="28" t="s">
        <v>25</v>
      </c>
    </row>
    <row r="26" spans="1:17" x14ac:dyDescent="0.25">
      <c r="B26" s="79" t="s">
        <v>55</v>
      </c>
      <c r="C26" s="29">
        <f>B14</f>
        <v>49985</v>
      </c>
      <c r="D26" s="14">
        <f>C14</f>
        <v>49985</v>
      </c>
      <c r="E26" s="14">
        <f>D14</f>
        <v>49985</v>
      </c>
      <c r="F26" s="20">
        <f>AVERAGE(C26:E26)</f>
        <v>49985</v>
      </c>
      <c r="G26" s="53">
        <f>F26/$F$36</f>
        <v>87.437317784256564</v>
      </c>
      <c r="H26" s="35">
        <f>E14</f>
        <v>27124</v>
      </c>
      <c r="I26" s="52">
        <f t="shared" ref="I26:J33" si="0">F14</f>
        <v>30595</v>
      </c>
      <c r="J26" s="52">
        <f t="shared" si="0"/>
        <v>27895</v>
      </c>
      <c r="K26" s="20">
        <f>AVERAGE(H26:J26)</f>
        <v>28538</v>
      </c>
      <c r="L26" s="53">
        <f>K26/$F$36</f>
        <v>49.920699708454812</v>
      </c>
      <c r="M26" s="35">
        <f>H14</f>
        <v>2412</v>
      </c>
      <c r="N26" s="3">
        <f t="shared" ref="N26:O33" si="1">I14</f>
        <v>2647</v>
      </c>
      <c r="O26" s="3">
        <f t="shared" si="1"/>
        <v>2411</v>
      </c>
      <c r="P26" s="20">
        <f>AVERAGE(M26:O26)</f>
        <v>2490</v>
      </c>
      <c r="Q26" s="53">
        <f>P26/$F$36</f>
        <v>4.3556851311953357</v>
      </c>
    </row>
    <row r="27" spans="1:17" x14ac:dyDescent="0.25">
      <c r="B27" s="79" t="s">
        <v>52</v>
      </c>
      <c r="C27" s="29">
        <f t="shared" ref="C27:E33" si="2">B15</f>
        <v>34913</v>
      </c>
      <c r="D27" s="14">
        <f t="shared" si="2"/>
        <v>32517</v>
      </c>
      <c r="E27" s="14">
        <f t="shared" si="2"/>
        <v>33086</v>
      </c>
      <c r="F27" s="20">
        <f t="shared" ref="F27:F33" si="3">AVERAGE(C27:E27)</f>
        <v>33505.333333333336</v>
      </c>
      <c r="G27" s="53">
        <f t="shared" ref="G27:G33" si="4">F27/$F$36</f>
        <v>58.609912536443154</v>
      </c>
      <c r="H27" s="35">
        <f t="shared" ref="H27:H33" si="5">E15</f>
        <v>14602</v>
      </c>
      <c r="I27" s="52">
        <f t="shared" si="0"/>
        <v>16714</v>
      </c>
      <c r="J27" s="52">
        <f t="shared" si="0"/>
        <v>15251</v>
      </c>
      <c r="K27" s="20">
        <f t="shared" ref="K27:K33" si="6">AVERAGE(H27:J27)</f>
        <v>15522.333333333334</v>
      </c>
      <c r="L27" s="53">
        <f t="shared" ref="L27:L33" si="7">K27/$F$36</f>
        <v>27.152769679300295</v>
      </c>
      <c r="M27" s="35">
        <f t="shared" ref="M27:M33" si="8">H15</f>
        <v>3265</v>
      </c>
      <c r="N27" s="3">
        <f t="shared" si="1"/>
        <v>4279</v>
      </c>
      <c r="O27" s="3">
        <f t="shared" si="1"/>
        <v>3677</v>
      </c>
      <c r="P27" s="20">
        <f t="shared" ref="P27:P33" si="9">AVERAGE(M27:O27)</f>
        <v>3740.3333333333335</v>
      </c>
      <c r="Q27" s="53">
        <f t="shared" ref="Q27:Q33" si="10">P27/$F$36</f>
        <v>6.5428571428571436</v>
      </c>
    </row>
    <row r="28" spans="1:17" x14ac:dyDescent="0.25">
      <c r="B28" s="79" t="s">
        <v>46</v>
      </c>
      <c r="C28" s="29">
        <f t="shared" si="2"/>
        <v>1007</v>
      </c>
      <c r="D28" s="14">
        <f t="shared" si="2"/>
        <v>981</v>
      </c>
      <c r="E28" s="14">
        <f t="shared" si="2"/>
        <v>1371</v>
      </c>
      <c r="F28" s="20">
        <f t="shared" si="3"/>
        <v>1119.6666666666667</v>
      </c>
      <c r="G28" s="30">
        <f t="shared" si="4"/>
        <v>1.9586005830903792</v>
      </c>
      <c r="H28" s="35">
        <f t="shared" si="5"/>
        <v>719</v>
      </c>
      <c r="I28" s="17"/>
      <c r="J28" s="3">
        <f t="shared" si="0"/>
        <v>599</v>
      </c>
      <c r="K28" s="20">
        <f t="shared" si="6"/>
        <v>659</v>
      </c>
      <c r="L28" s="30">
        <f t="shared" si="7"/>
        <v>1.1527696793002917</v>
      </c>
      <c r="M28" s="35">
        <f t="shared" si="8"/>
        <v>539</v>
      </c>
      <c r="N28" s="3">
        <f t="shared" si="1"/>
        <v>630</v>
      </c>
      <c r="O28" s="3">
        <f t="shared" si="1"/>
        <v>612</v>
      </c>
      <c r="P28" s="20">
        <f t="shared" si="9"/>
        <v>593.66666666666663</v>
      </c>
      <c r="Q28" s="30">
        <f t="shared" si="10"/>
        <v>1.0384839650145772</v>
      </c>
    </row>
    <row r="29" spans="1:17" x14ac:dyDescent="0.25">
      <c r="B29" s="79" t="s">
        <v>45</v>
      </c>
      <c r="C29" s="29">
        <f t="shared" si="2"/>
        <v>16241</v>
      </c>
      <c r="D29" s="14">
        <f t="shared" si="2"/>
        <v>15125</v>
      </c>
      <c r="E29" s="14">
        <f t="shared" si="2"/>
        <v>17794</v>
      </c>
      <c r="F29" s="20">
        <f t="shared" si="3"/>
        <v>16386.666666666668</v>
      </c>
      <c r="G29" s="53">
        <f t="shared" si="4"/>
        <v>28.664723032069976</v>
      </c>
      <c r="H29" s="35">
        <f t="shared" si="5"/>
        <v>7257</v>
      </c>
      <c r="I29" s="3">
        <f t="shared" si="0"/>
        <v>9022</v>
      </c>
      <c r="J29" s="3">
        <f t="shared" si="0"/>
        <v>8780</v>
      </c>
      <c r="K29" s="20">
        <f t="shared" si="6"/>
        <v>8353</v>
      </c>
      <c r="L29" s="53">
        <f t="shared" si="7"/>
        <v>14.611661807580177</v>
      </c>
      <c r="M29" s="35">
        <f t="shared" si="8"/>
        <v>5345</v>
      </c>
      <c r="N29" s="3">
        <f t="shared" si="1"/>
        <v>5248</v>
      </c>
      <c r="O29" s="3">
        <f t="shared" si="1"/>
        <v>5419</v>
      </c>
      <c r="P29" s="20">
        <f t="shared" si="9"/>
        <v>5337.333333333333</v>
      </c>
      <c r="Q29" s="53">
        <f t="shared" si="10"/>
        <v>9.3364431486880459</v>
      </c>
    </row>
    <row r="30" spans="1:17" x14ac:dyDescent="0.25">
      <c r="B30" s="79" t="s">
        <v>44</v>
      </c>
      <c r="C30" s="29">
        <f t="shared" si="2"/>
        <v>19120</v>
      </c>
      <c r="D30" s="14">
        <f t="shared" si="2"/>
        <v>17943</v>
      </c>
      <c r="E30" s="14">
        <f t="shared" si="2"/>
        <v>18485</v>
      </c>
      <c r="F30" s="20">
        <f t="shared" si="3"/>
        <v>18516</v>
      </c>
      <c r="G30" s="53">
        <f t="shared" si="4"/>
        <v>32.389504373177843</v>
      </c>
      <c r="H30" s="35">
        <f t="shared" si="5"/>
        <v>8539</v>
      </c>
      <c r="I30" s="3">
        <f t="shared" si="0"/>
        <v>9983</v>
      </c>
      <c r="J30" s="3">
        <f t="shared" si="0"/>
        <v>8928</v>
      </c>
      <c r="K30" s="20">
        <f t="shared" si="6"/>
        <v>9150</v>
      </c>
      <c r="L30" s="53">
        <f t="shared" si="7"/>
        <v>16.005830903790088</v>
      </c>
      <c r="M30" s="35">
        <f t="shared" si="8"/>
        <v>4989</v>
      </c>
      <c r="N30" s="3">
        <f t="shared" si="1"/>
        <v>5014</v>
      </c>
      <c r="O30" s="3">
        <f t="shared" si="1"/>
        <v>5594</v>
      </c>
      <c r="P30" s="20">
        <f t="shared" si="9"/>
        <v>5199</v>
      </c>
      <c r="Q30" s="53">
        <f t="shared" si="10"/>
        <v>9.0944606413994169</v>
      </c>
    </row>
    <row r="31" spans="1:17" x14ac:dyDescent="0.25">
      <c r="B31" s="79" t="s">
        <v>50</v>
      </c>
      <c r="C31" s="29">
        <f t="shared" si="2"/>
        <v>9928</v>
      </c>
      <c r="D31" s="14">
        <f t="shared" si="2"/>
        <v>14384</v>
      </c>
      <c r="E31" s="14">
        <f t="shared" si="2"/>
        <v>16866</v>
      </c>
      <c r="F31" s="20">
        <f t="shared" si="3"/>
        <v>13726</v>
      </c>
      <c r="G31" s="53">
        <f t="shared" si="4"/>
        <v>24.010495626822159</v>
      </c>
      <c r="H31" s="35">
        <f t="shared" si="5"/>
        <v>22059</v>
      </c>
      <c r="I31" s="3">
        <f t="shared" si="0"/>
        <v>20115</v>
      </c>
      <c r="J31" s="3">
        <f t="shared" si="0"/>
        <v>23805</v>
      </c>
      <c r="K31" s="20">
        <f t="shared" si="6"/>
        <v>21993</v>
      </c>
      <c r="L31" s="53">
        <f t="shared" si="7"/>
        <v>38.47172011661808</v>
      </c>
      <c r="M31" s="35">
        <f t="shared" si="8"/>
        <v>6837</v>
      </c>
      <c r="N31" s="3">
        <f t="shared" si="1"/>
        <v>6776</v>
      </c>
      <c r="O31" s="3">
        <f t="shared" si="1"/>
        <v>7960</v>
      </c>
      <c r="P31" s="20">
        <f t="shared" si="9"/>
        <v>7191</v>
      </c>
      <c r="Q31" s="53">
        <f t="shared" si="10"/>
        <v>12.579008746355687</v>
      </c>
    </row>
    <row r="32" spans="1:17" x14ac:dyDescent="0.25">
      <c r="B32" s="79" t="s">
        <v>51</v>
      </c>
      <c r="C32" s="29">
        <f t="shared" si="2"/>
        <v>25582</v>
      </c>
      <c r="D32" s="14">
        <f t="shared" si="2"/>
        <v>26851</v>
      </c>
      <c r="E32" s="14">
        <f t="shared" si="2"/>
        <v>24726</v>
      </c>
      <c r="F32" s="20">
        <f t="shared" si="3"/>
        <v>25719.666666666668</v>
      </c>
      <c r="G32" s="53">
        <f t="shared" si="4"/>
        <v>44.990670553935864</v>
      </c>
      <c r="H32" s="35">
        <f t="shared" si="5"/>
        <v>7380</v>
      </c>
      <c r="I32" s="3">
        <f t="shared" si="0"/>
        <v>9262</v>
      </c>
      <c r="J32" s="3">
        <f t="shared" si="0"/>
        <v>8172</v>
      </c>
      <c r="K32" s="20">
        <f t="shared" si="6"/>
        <v>8271.3333333333339</v>
      </c>
      <c r="L32" s="53">
        <f t="shared" si="7"/>
        <v>14.468804664723034</v>
      </c>
      <c r="M32" s="35">
        <f t="shared" si="8"/>
        <v>1268</v>
      </c>
      <c r="N32" s="3">
        <f t="shared" si="1"/>
        <v>913</v>
      </c>
      <c r="O32" s="3">
        <f t="shared" si="1"/>
        <v>1178</v>
      </c>
      <c r="P32" s="20">
        <f t="shared" si="9"/>
        <v>1119.6666666666667</v>
      </c>
      <c r="Q32" s="30">
        <f t="shared" si="10"/>
        <v>1.9586005830903792</v>
      </c>
    </row>
    <row r="33" spans="2:17" ht="15.75" thickBot="1" x14ac:dyDescent="0.3">
      <c r="B33" s="80" t="s">
        <v>53</v>
      </c>
      <c r="C33" s="31">
        <f t="shared" si="2"/>
        <v>632</v>
      </c>
      <c r="D33" s="32">
        <f t="shared" si="2"/>
        <v>582</v>
      </c>
      <c r="E33" s="32">
        <f t="shared" si="2"/>
        <v>676</v>
      </c>
      <c r="F33" s="33">
        <f t="shared" si="3"/>
        <v>630</v>
      </c>
      <c r="G33" s="34">
        <f t="shared" si="4"/>
        <v>1.1020408163265307</v>
      </c>
      <c r="H33" s="36">
        <f t="shared" si="5"/>
        <v>806</v>
      </c>
      <c r="I33" s="37">
        <f t="shared" si="0"/>
        <v>840</v>
      </c>
      <c r="J33" s="37">
        <f t="shared" si="0"/>
        <v>687</v>
      </c>
      <c r="K33" s="33">
        <f t="shared" si="6"/>
        <v>777.66666666666663</v>
      </c>
      <c r="L33" s="34">
        <f t="shared" si="7"/>
        <v>1.3603498542274053</v>
      </c>
      <c r="M33" s="36">
        <f t="shared" si="8"/>
        <v>667</v>
      </c>
      <c r="N33" s="37">
        <f t="shared" si="1"/>
        <v>631</v>
      </c>
      <c r="O33" s="37">
        <f t="shared" si="1"/>
        <v>700</v>
      </c>
      <c r="P33" s="33">
        <f t="shared" si="9"/>
        <v>666</v>
      </c>
      <c r="Q33" s="34">
        <f t="shared" si="10"/>
        <v>1.1650145772594753</v>
      </c>
    </row>
    <row r="35" spans="2:17" x14ac:dyDescent="0.25">
      <c r="B35" s="13" t="s">
        <v>26</v>
      </c>
      <c r="C35" s="18" t="s">
        <v>20</v>
      </c>
      <c r="D35" s="19" t="s">
        <v>21</v>
      </c>
      <c r="E35" s="19" t="s">
        <v>22</v>
      </c>
      <c r="F35" s="13" t="s">
        <v>24</v>
      </c>
    </row>
    <row r="36" spans="2:17" x14ac:dyDescent="0.25">
      <c r="B36" s="24" t="s">
        <v>27</v>
      </c>
      <c r="C36" s="22">
        <f>K14</f>
        <v>456</v>
      </c>
      <c r="D36" s="23">
        <f>K15</f>
        <v>540</v>
      </c>
      <c r="E36" s="23">
        <f>K16</f>
        <v>719</v>
      </c>
      <c r="F36" s="26">
        <f>AVERAGE(C36:E36)</f>
        <v>571.66666666666663</v>
      </c>
    </row>
    <row r="37" spans="2:17" x14ac:dyDescent="0.25">
      <c r="B37" s="25" t="s">
        <v>29</v>
      </c>
      <c r="C37" s="15">
        <f>L14</f>
        <v>430</v>
      </c>
      <c r="D37" s="16">
        <f>L15</f>
        <v>647</v>
      </c>
      <c r="E37" s="16">
        <f>L16</f>
        <v>742</v>
      </c>
      <c r="F37" s="21">
        <f>AVERAGE(C37:E37)</f>
        <v>606.33333333333337</v>
      </c>
    </row>
    <row r="39" spans="2:17" x14ac:dyDescent="0.25">
      <c r="B39" s="38" t="s">
        <v>28</v>
      </c>
      <c r="C39" s="109" t="s">
        <v>33</v>
      </c>
      <c r="F39" s="54" t="s">
        <v>37</v>
      </c>
    </row>
  </sheetData>
  <mergeCells count="4">
    <mergeCell ref="B24:B25"/>
    <mergeCell ref="C24:G24"/>
    <mergeCell ref="H24:L24"/>
    <mergeCell ref="M24:Q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F37"/>
  <sheetViews>
    <sheetView topLeftCell="L13" workbookViewId="0">
      <selection activeCell="AF27" sqref="AB27:AF30"/>
    </sheetView>
  </sheetViews>
  <sheetFormatPr defaultRowHeight="15" x14ac:dyDescent="0.25"/>
  <cols>
    <col min="1" max="1" width="4.28515625" style="56" customWidth="1"/>
    <col min="2" max="2" width="13" style="56" customWidth="1"/>
    <col min="3" max="16" width="9.140625" style="56"/>
    <col min="17" max="17" width="13.42578125" style="56" bestFit="1" customWidth="1"/>
    <col min="18" max="16384" width="9.140625" style="56"/>
  </cols>
  <sheetData>
    <row r="3" spans="1:13" x14ac:dyDescent="0.25">
      <c r="A3" s="98" t="s">
        <v>0</v>
      </c>
      <c r="B3" s="97"/>
      <c r="C3" s="97"/>
      <c r="D3" s="98" t="s">
        <v>1</v>
      </c>
      <c r="E3" s="97"/>
      <c r="F3" s="97"/>
      <c r="G3" s="97"/>
      <c r="H3" s="97"/>
      <c r="I3" s="97"/>
      <c r="J3" s="97"/>
      <c r="K3" s="98" t="s">
        <v>57</v>
      </c>
      <c r="L3" s="97"/>
      <c r="M3" s="97"/>
    </row>
    <row r="4" spans="1:13" x14ac:dyDescent="0.25">
      <c r="A4" s="98" t="s">
        <v>3</v>
      </c>
      <c r="B4" s="97"/>
      <c r="C4" s="97"/>
      <c r="D4" s="97"/>
      <c r="E4" s="97"/>
      <c r="F4" s="97"/>
      <c r="G4" s="97"/>
      <c r="H4" s="97"/>
      <c r="I4" s="98" t="s">
        <v>4</v>
      </c>
      <c r="J4" s="97"/>
      <c r="K4" s="98" t="s">
        <v>58</v>
      </c>
      <c r="L4" s="97"/>
      <c r="M4" s="97"/>
    </row>
    <row r="5" spans="1:13" x14ac:dyDescent="0.25">
      <c r="A5" s="98" t="s">
        <v>6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x14ac:dyDescent="0.25">
      <c r="A6" s="98" t="s">
        <v>40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3" x14ac:dyDescent="0.25">
      <c r="A7" s="98" t="s">
        <v>59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</row>
    <row r="8" spans="1:13" x14ac:dyDescent="0.25">
      <c r="A8" s="98" t="s">
        <v>9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</row>
    <row r="12" spans="1:13" x14ac:dyDescent="0.25">
      <c r="A12" s="97"/>
      <c r="B12" s="97" t="s">
        <v>10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</row>
    <row r="13" spans="1:13" x14ac:dyDescent="0.25">
      <c r="A13" s="97"/>
      <c r="B13" s="99">
        <v>1</v>
      </c>
      <c r="C13" s="99">
        <v>2</v>
      </c>
      <c r="D13" s="99">
        <v>3</v>
      </c>
      <c r="E13" s="99">
        <v>4</v>
      </c>
      <c r="F13" s="99">
        <v>5</v>
      </c>
      <c r="G13" s="99">
        <v>6</v>
      </c>
      <c r="H13" s="99">
        <v>7</v>
      </c>
      <c r="I13" s="99">
        <v>8</v>
      </c>
      <c r="J13" s="99">
        <v>9</v>
      </c>
      <c r="K13" s="99">
        <v>10</v>
      </c>
      <c r="L13" s="99">
        <v>11</v>
      </c>
      <c r="M13" s="99">
        <v>12</v>
      </c>
    </row>
    <row r="14" spans="1:13" x14ac:dyDescent="0.25">
      <c r="A14" s="99" t="s">
        <v>11</v>
      </c>
      <c r="B14" s="100">
        <v>587</v>
      </c>
      <c r="C14" s="101">
        <v>610</v>
      </c>
      <c r="D14" s="101">
        <v>620</v>
      </c>
      <c r="E14" s="101">
        <v>539</v>
      </c>
      <c r="F14" s="101">
        <v>631</v>
      </c>
      <c r="G14" s="101">
        <v>758</v>
      </c>
      <c r="H14" s="101">
        <v>35132</v>
      </c>
      <c r="I14" s="101">
        <v>34463</v>
      </c>
      <c r="J14" s="101">
        <v>33711</v>
      </c>
      <c r="K14" s="101">
        <v>7050</v>
      </c>
      <c r="L14" s="101">
        <v>9475</v>
      </c>
      <c r="M14" s="102">
        <v>8379</v>
      </c>
    </row>
    <row r="15" spans="1:13" x14ac:dyDescent="0.25">
      <c r="A15" s="99" t="s">
        <v>12</v>
      </c>
      <c r="B15" s="103">
        <v>534</v>
      </c>
      <c r="C15" s="104">
        <v>530</v>
      </c>
      <c r="D15" s="104">
        <v>581</v>
      </c>
      <c r="E15" s="104">
        <v>544</v>
      </c>
      <c r="F15" s="104">
        <v>493</v>
      </c>
      <c r="G15" s="104">
        <v>530</v>
      </c>
      <c r="H15" s="104">
        <v>32445</v>
      </c>
      <c r="I15" s="104">
        <v>31725</v>
      </c>
      <c r="J15" s="104">
        <v>31059</v>
      </c>
      <c r="K15" s="104">
        <v>4137</v>
      </c>
      <c r="L15" s="104">
        <v>3310</v>
      </c>
      <c r="M15" s="105">
        <v>2667</v>
      </c>
    </row>
    <row r="16" spans="1:13" x14ac:dyDescent="0.25">
      <c r="A16" s="99" t="s">
        <v>13</v>
      </c>
      <c r="B16" s="103">
        <v>1514</v>
      </c>
      <c r="C16" s="104">
        <v>780</v>
      </c>
      <c r="D16" s="104">
        <v>1057</v>
      </c>
      <c r="E16" s="104">
        <v>1594</v>
      </c>
      <c r="F16" s="104">
        <v>977</v>
      </c>
      <c r="G16" s="104">
        <v>873</v>
      </c>
      <c r="H16" s="104">
        <v>49985</v>
      </c>
      <c r="I16" s="104">
        <v>49985</v>
      </c>
      <c r="J16" s="104">
        <v>49983</v>
      </c>
      <c r="K16" s="104">
        <v>17702</v>
      </c>
      <c r="L16" s="104">
        <v>17642</v>
      </c>
      <c r="M16" s="105">
        <v>18123</v>
      </c>
    </row>
    <row r="17" spans="1:32" x14ac:dyDescent="0.25">
      <c r="A17" s="99" t="s">
        <v>14</v>
      </c>
      <c r="B17" s="103">
        <v>2009</v>
      </c>
      <c r="C17" s="104">
        <v>1817</v>
      </c>
      <c r="D17" s="104">
        <v>1827</v>
      </c>
      <c r="E17" s="104">
        <v>859</v>
      </c>
      <c r="F17" s="104">
        <v>1225</v>
      </c>
      <c r="G17" s="104">
        <v>928</v>
      </c>
      <c r="H17" s="104">
        <v>15712</v>
      </c>
      <c r="I17" s="104">
        <v>15647</v>
      </c>
      <c r="J17" s="104">
        <v>14853</v>
      </c>
      <c r="K17" s="104">
        <v>2183</v>
      </c>
      <c r="L17" s="104">
        <v>1576</v>
      </c>
      <c r="M17" s="105">
        <v>1920</v>
      </c>
    </row>
    <row r="18" spans="1:32" x14ac:dyDescent="0.25">
      <c r="A18" s="99" t="s">
        <v>15</v>
      </c>
      <c r="B18" s="103">
        <v>525</v>
      </c>
      <c r="C18" s="104">
        <v>783</v>
      </c>
      <c r="D18" s="104">
        <v>553</v>
      </c>
      <c r="E18" s="104">
        <v>559</v>
      </c>
      <c r="F18" s="104">
        <v>529</v>
      </c>
      <c r="G18" s="104"/>
      <c r="H18" s="104">
        <v>1427</v>
      </c>
      <c r="I18" s="104">
        <v>1224</v>
      </c>
      <c r="J18" s="104">
        <v>1115</v>
      </c>
      <c r="K18" s="104">
        <v>874</v>
      </c>
      <c r="L18" s="104">
        <v>702</v>
      </c>
      <c r="M18" s="105"/>
    </row>
    <row r="19" spans="1:32" x14ac:dyDescent="0.25">
      <c r="A19" s="99" t="s">
        <v>16</v>
      </c>
      <c r="B19" s="103">
        <v>638</v>
      </c>
      <c r="C19" s="104">
        <v>817</v>
      </c>
      <c r="D19" s="104">
        <v>844</v>
      </c>
      <c r="E19" s="104">
        <v>846</v>
      </c>
      <c r="F19" s="104">
        <v>891</v>
      </c>
      <c r="G19" s="104"/>
      <c r="H19" s="104">
        <v>1104</v>
      </c>
      <c r="I19" s="104">
        <v>1004</v>
      </c>
      <c r="J19" s="104">
        <v>1081</v>
      </c>
      <c r="K19" s="104">
        <v>814</v>
      </c>
      <c r="L19" s="104">
        <v>764</v>
      </c>
      <c r="M19" s="105"/>
    </row>
    <row r="20" spans="1:32" x14ac:dyDescent="0.25">
      <c r="A20" s="99" t="s">
        <v>17</v>
      </c>
      <c r="B20" s="103">
        <v>573</v>
      </c>
      <c r="C20" s="104">
        <v>582</v>
      </c>
      <c r="D20" s="104">
        <v>663</v>
      </c>
      <c r="E20" s="104">
        <v>1022</v>
      </c>
      <c r="F20" s="104">
        <v>652</v>
      </c>
      <c r="G20" s="104"/>
      <c r="H20" s="104">
        <v>2729</v>
      </c>
      <c r="I20" s="104">
        <v>3590</v>
      </c>
      <c r="J20" s="104">
        <v>2757</v>
      </c>
      <c r="K20" s="104">
        <v>623</v>
      </c>
      <c r="L20" s="104">
        <v>609</v>
      </c>
      <c r="M20" s="105"/>
    </row>
    <row r="21" spans="1:32" x14ac:dyDescent="0.25">
      <c r="A21" s="99" t="s">
        <v>18</v>
      </c>
      <c r="B21" s="106">
        <v>596</v>
      </c>
      <c r="C21" s="107">
        <v>660</v>
      </c>
      <c r="D21" s="107">
        <v>670</v>
      </c>
      <c r="E21" s="107">
        <v>759</v>
      </c>
      <c r="F21" s="107">
        <v>699</v>
      </c>
      <c r="G21" s="107"/>
      <c r="H21" s="107">
        <v>715</v>
      </c>
      <c r="I21" s="107">
        <v>761</v>
      </c>
      <c r="J21" s="107">
        <v>817</v>
      </c>
      <c r="K21" s="107">
        <v>508</v>
      </c>
      <c r="L21" s="107">
        <v>558</v>
      </c>
      <c r="M21" s="108"/>
    </row>
    <row r="23" spans="1:32" x14ac:dyDescent="0.25">
      <c r="B23" s="152" t="s">
        <v>42</v>
      </c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4"/>
      <c r="R23" s="155" t="s">
        <v>43</v>
      </c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7"/>
    </row>
    <row r="24" spans="1:32" ht="15.75" thickBot="1" x14ac:dyDescent="0.3"/>
    <row r="25" spans="1:32" x14ac:dyDescent="0.25">
      <c r="B25" s="146" t="s">
        <v>19</v>
      </c>
      <c r="C25" s="158" t="s">
        <v>23</v>
      </c>
      <c r="D25" s="143"/>
      <c r="E25" s="143"/>
      <c r="F25" s="143"/>
      <c r="G25" s="144"/>
      <c r="H25" s="145" t="s">
        <v>30</v>
      </c>
      <c r="I25" s="143"/>
      <c r="J25" s="143"/>
      <c r="K25" s="143"/>
      <c r="L25" s="143"/>
      <c r="M25" s="158" t="s">
        <v>31</v>
      </c>
      <c r="N25" s="143"/>
      <c r="O25" s="143"/>
      <c r="P25" s="143"/>
      <c r="Q25" s="144"/>
      <c r="R25" s="149" t="s">
        <v>23</v>
      </c>
      <c r="S25" s="149"/>
      <c r="T25" s="149"/>
      <c r="U25" s="149"/>
      <c r="V25" s="150"/>
      <c r="W25" s="148" t="s">
        <v>30</v>
      </c>
      <c r="X25" s="149"/>
      <c r="Y25" s="149"/>
      <c r="Z25" s="149"/>
      <c r="AA25" s="150"/>
      <c r="AB25" s="148" t="s">
        <v>31</v>
      </c>
      <c r="AC25" s="149"/>
      <c r="AD25" s="149"/>
      <c r="AE25" s="149"/>
      <c r="AF25" s="151"/>
    </row>
    <row r="26" spans="1:32" x14ac:dyDescent="0.25">
      <c r="B26" s="147"/>
      <c r="C26" s="18" t="s">
        <v>20</v>
      </c>
      <c r="D26" s="19" t="s">
        <v>21</v>
      </c>
      <c r="E26" s="19" t="s">
        <v>22</v>
      </c>
      <c r="F26" s="13" t="s">
        <v>24</v>
      </c>
      <c r="G26" s="28" t="s">
        <v>25</v>
      </c>
      <c r="H26" s="27" t="s">
        <v>20</v>
      </c>
      <c r="I26" s="19" t="s">
        <v>21</v>
      </c>
      <c r="J26" s="19" t="s">
        <v>22</v>
      </c>
      <c r="K26" s="13" t="s">
        <v>24</v>
      </c>
      <c r="L26" s="18" t="s">
        <v>25</v>
      </c>
      <c r="M26" s="18" t="s">
        <v>20</v>
      </c>
      <c r="N26" s="19" t="s">
        <v>21</v>
      </c>
      <c r="O26" s="19" t="s">
        <v>22</v>
      </c>
      <c r="P26" s="13" t="s">
        <v>24</v>
      </c>
      <c r="Q26" s="28" t="s">
        <v>25</v>
      </c>
      <c r="R26" s="18" t="s">
        <v>20</v>
      </c>
      <c r="S26" s="19" t="s">
        <v>21</v>
      </c>
      <c r="T26" s="19" t="s">
        <v>22</v>
      </c>
      <c r="U26" s="13" t="s">
        <v>24</v>
      </c>
      <c r="V26" s="28" t="s">
        <v>25</v>
      </c>
      <c r="W26" s="27" t="s">
        <v>20</v>
      </c>
      <c r="X26" s="19" t="s">
        <v>21</v>
      </c>
      <c r="Y26" s="19" t="s">
        <v>22</v>
      </c>
      <c r="Z26" s="13" t="s">
        <v>24</v>
      </c>
      <c r="AA26" s="28" t="s">
        <v>25</v>
      </c>
      <c r="AB26" s="27" t="s">
        <v>20</v>
      </c>
      <c r="AC26" s="19" t="s">
        <v>21</v>
      </c>
      <c r="AD26" s="19" t="s">
        <v>22</v>
      </c>
      <c r="AE26" s="13" t="s">
        <v>24</v>
      </c>
      <c r="AF26" s="13" t="s">
        <v>25</v>
      </c>
    </row>
    <row r="27" spans="1:32" x14ac:dyDescent="0.25">
      <c r="B27" s="79" t="s">
        <v>54</v>
      </c>
      <c r="C27" s="69">
        <f>B14</f>
        <v>587</v>
      </c>
      <c r="D27" s="14">
        <f t="shared" ref="D27:E27" si="0">C14</f>
        <v>610</v>
      </c>
      <c r="E27" s="14">
        <f t="shared" si="0"/>
        <v>620</v>
      </c>
      <c r="F27" s="20">
        <f>AVERAGE(C27:E27)</f>
        <v>605.66666666666663</v>
      </c>
      <c r="G27" s="30">
        <f>F27/$G$33</f>
        <v>0.76041012764176596</v>
      </c>
      <c r="H27" s="35">
        <f>E14</f>
        <v>539</v>
      </c>
      <c r="I27" s="52">
        <f t="shared" ref="I27:J27" si="1">F14</f>
        <v>631</v>
      </c>
      <c r="J27" s="52">
        <f t="shared" si="1"/>
        <v>758</v>
      </c>
      <c r="K27" s="20">
        <f>AVERAGE(H27:J27)</f>
        <v>642.66666666666663</v>
      </c>
      <c r="L27" s="75">
        <f>K27/$G$33</f>
        <v>0.80686336053567687</v>
      </c>
      <c r="M27" s="76">
        <f>B18</f>
        <v>525</v>
      </c>
      <c r="N27" s="3">
        <f t="shared" ref="N27:O27" si="2">C18</f>
        <v>783</v>
      </c>
      <c r="O27" s="3">
        <f t="shared" si="2"/>
        <v>553</v>
      </c>
      <c r="P27" s="20">
        <f>AVERAGE(M27:O27)</f>
        <v>620.33333333333337</v>
      </c>
      <c r="Q27" s="30">
        <f>P27/$G$33</f>
        <v>0.77882402176187493</v>
      </c>
      <c r="R27" s="69">
        <f>H14</f>
        <v>35132</v>
      </c>
      <c r="S27" s="14">
        <f t="shared" ref="S27:T27" si="3">I14</f>
        <v>34463</v>
      </c>
      <c r="T27" s="14">
        <f t="shared" si="3"/>
        <v>33711</v>
      </c>
      <c r="U27" s="20">
        <f>AVERAGE(R27:T27)</f>
        <v>34435.333333333336</v>
      </c>
      <c r="V27" s="30">
        <f>U27/$V$34</f>
        <v>48.861771313704629</v>
      </c>
      <c r="W27" s="35">
        <f>K14</f>
        <v>7050</v>
      </c>
      <c r="X27" s="52">
        <f t="shared" ref="X27:Y27" si="4">L14</f>
        <v>9475</v>
      </c>
      <c r="Y27" s="52">
        <f t="shared" si="4"/>
        <v>8379</v>
      </c>
      <c r="Z27" s="20">
        <f>AVERAGE(W27:Y27)</f>
        <v>8301.3333333333339</v>
      </c>
      <c r="AA27" s="30">
        <f>Z27/$V$34</f>
        <v>11.779117890504908</v>
      </c>
      <c r="AB27" s="35">
        <f>H18</f>
        <v>1427</v>
      </c>
      <c r="AC27" s="3">
        <f t="shared" ref="AC27:AE27" si="5">I18</f>
        <v>1224</v>
      </c>
      <c r="AD27" s="3">
        <f t="shared" si="5"/>
        <v>1115</v>
      </c>
      <c r="AE27" s="20">
        <f t="shared" si="5"/>
        <v>874</v>
      </c>
      <c r="AF27" s="70">
        <f>AE27/$V$34</f>
        <v>1.2401560837176304</v>
      </c>
    </row>
    <row r="28" spans="1:32" x14ac:dyDescent="0.25">
      <c r="B28" s="79" t="s">
        <v>47</v>
      </c>
      <c r="C28" s="69">
        <f t="shared" ref="C28:E30" si="6">B15</f>
        <v>534</v>
      </c>
      <c r="D28" s="14">
        <f t="shared" si="6"/>
        <v>530</v>
      </c>
      <c r="E28" s="14">
        <f t="shared" si="6"/>
        <v>581</v>
      </c>
      <c r="F28" s="20">
        <f t="shared" ref="F28:F30" si="7">AVERAGE(C28:E28)</f>
        <v>548.33333333333337</v>
      </c>
      <c r="G28" s="30">
        <f>F28/$G$33</f>
        <v>0.68842854153588617</v>
      </c>
      <c r="H28" s="35">
        <f t="shared" ref="H28:J30" si="8">E15</f>
        <v>544</v>
      </c>
      <c r="I28" s="52">
        <f t="shared" si="8"/>
        <v>493</v>
      </c>
      <c r="J28" s="52">
        <f t="shared" si="8"/>
        <v>530</v>
      </c>
      <c r="K28" s="20">
        <f t="shared" ref="K28:K30" si="9">AVERAGE(H28:J28)</f>
        <v>522.33333333333337</v>
      </c>
      <c r="L28" s="75">
        <f>K28/$G$33</f>
        <v>0.65578572923205691</v>
      </c>
      <c r="M28" s="76">
        <f t="shared" ref="M28:O30" si="10">B19</f>
        <v>638</v>
      </c>
      <c r="N28" s="3">
        <f t="shared" si="10"/>
        <v>817</v>
      </c>
      <c r="O28" s="3">
        <f t="shared" si="10"/>
        <v>844</v>
      </c>
      <c r="P28" s="20">
        <f t="shared" ref="P28:P30" si="11">AVERAGE(M28:O28)</f>
        <v>766.33333333333337</v>
      </c>
      <c r="Q28" s="30">
        <f>P28/$G$33</f>
        <v>0.96212596777568538</v>
      </c>
      <c r="R28" s="69">
        <f t="shared" ref="R28:T30" si="12">H15</f>
        <v>32445</v>
      </c>
      <c r="S28" s="14">
        <f t="shared" si="12"/>
        <v>31725</v>
      </c>
      <c r="T28" s="14">
        <f t="shared" si="12"/>
        <v>31059</v>
      </c>
      <c r="U28" s="20">
        <f t="shared" ref="U28:U30" si="13">AVERAGE(R28:T28)</f>
        <v>31743</v>
      </c>
      <c r="V28" s="30">
        <f>U28/$V$34</f>
        <v>45.0415040794608</v>
      </c>
      <c r="W28" s="35">
        <f t="shared" ref="W28:Y30" si="14">K15</f>
        <v>4137</v>
      </c>
      <c r="X28" s="52">
        <f t="shared" si="14"/>
        <v>3310</v>
      </c>
      <c r="Y28" s="52">
        <f t="shared" si="14"/>
        <v>2667</v>
      </c>
      <c r="Z28" s="20">
        <f t="shared" ref="Z28:Z30" si="15">AVERAGE(W28:Y28)</f>
        <v>3371.3333333333335</v>
      </c>
      <c r="AA28" s="30">
        <f>Z28/$V$34</f>
        <v>4.7837294548894409</v>
      </c>
      <c r="AB28" s="35">
        <f t="shared" ref="AB28:AE30" si="16">H19</f>
        <v>1104</v>
      </c>
      <c r="AC28" s="3">
        <f t="shared" si="16"/>
        <v>1004</v>
      </c>
      <c r="AD28" s="3">
        <f t="shared" si="16"/>
        <v>1081</v>
      </c>
      <c r="AE28" s="20">
        <f t="shared" si="16"/>
        <v>814</v>
      </c>
      <c r="AF28" s="70">
        <f>AE28/$V$34</f>
        <v>1.1550195104647039</v>
      </c>
    </row>
    <row r="29" spans="1:32" x14ac:dyDescent="0.25">
      <c r="B29" s="79" t="s">
        <v>48</v>
      </c>
      <c r="C29" s="69">
        <f t="shared" si="6"/>
        <v>1514</v>
      </c>
      <c r="D29" s="14">
        <f t="shared" si="6"/>
        <v>780</v>
      </c>
      <c r="E29" s="14">
        <f t="shared" si="6"/>
        <v>1057</v>
      </c>
      <c r="F29" s="20">
        <f t="shared" si="7"/>
        <v>1117</v>
      </c>
      <c r="G29" s="30">
        <f>F29/$G$33</f>
        <v>1.4023854362837413</v>
      </c>
      <c r="H29" s="35">
        <f t="shared" si="8"/>
        <v>1594</v>
      </c>
      <c r="I29" s="3">
        <f t="shared" si="8"/>
        <v>977</v>
      </c>
      <c r="J29" s="3">
        <f t="shared" si="8"/>
        <v>873</v>
      </c>
      <c r="K29" s="20">
        <f t="shared" si="9"/>
        <v>1148</v>
      </c>
      <c r="L29" s="75">
        <f>K29/$G$33</f>
        <v>1.4413057124921531</v>
      </c>
      <c r="M29" s="76">
        <f t="shared" si="10"/>
        <v>573</v>
      </c>
      <c r="N29" s="3">
        <f t="shared" si="10"/>
        <v>582</v>
      </c>
      <c r="O29" s="3">
        <f t="shared" si="10"/>
        <v>663</v>
      </c>
      <c r="P29" s="20">
        <f t="shared" si="11"/>
        <v>606</v>
      </c>
      <c r="Q29" s="30">
        <f>P29/$G$33</f>
        <v>0.76082862523540484</v>
      </c>
      <c r="R29" s="69">
        <f t="shared" si="12"/>
        <v>49985</v>
      </c>
      <c r="S29" s="14">
        <f t="shared" si="12"/>
        <v>49985</v>
      </c>
      <c r="T29" s="14">
        <f t="shared" si="12"/>
        <v>49983</v>
      </c>
      <c r="U29" s="20">
        <f t="shared" si="13"/>
        <v>49984.333333333336</v>
      </c>
      <c r="V29" s="30">
        <f>U29/$V$34</f>
        <v>70.924914272200553</v>
      </c>
      <c r="W29" s="35">
        <f t="shared" si="14"/>
        <v>17702</v>
      </c>
      <c r="X29" s="3">
        <f t="shared" si="14"/>
        <v>17642</v>
      </c>
      <c r="Y29" s="3">
        <f t="shared" si="14"/>
        <v>18123</v>
      </c>
      <c r="Z29" s="20">
        <f t="shared" si="15"/>
        <v>17822.333333333332</v>
      </c>
      <c r="AA29" s="30">
        <f>Z29/$V$34</f>
        <v>25.288873122856803</v>
      </c>
      <c r="AB29" s="35">
        <f t="shared" si="16"/>
        <v>2729</v>
      </c>
      <c r="AC29" s="3">
        <f t="shared" si="16"/>
        <v>3590</v>
      </c>
      <c r="AD29" s="3">
        <f t="shared" si="16"/>
        <v>2757</v>
      </c>
      <c r="AE29" s="20">
        <f t="shared" si="16"/>
        <v>623</v>
      </c>
      <c r="AF29" s="70">
        <f>AE29/$V$34</f>
        <v>0.88400141894288753</v>
      </c>
    </row>
    <row r="30" spans="1:32" ht="15.75" thickBot="1" x14ac:dyDescent="0.3">
      <c r="B30" s="80" t="s">
        <v>49</v>
      </c>
      <c r="C30" s="81">
        <f t="shared" si="6"/>
        <v>2009</v>
      </c>
      <c r="D30" s="32">
        <f t="shared" si="6"/>
        <v>1817</v>
      </c>
      <c r="E30" s="32">
        <f t="shared" si="6"/>
        <v>1827</v>
      </c>
      <c r="F30" s="33">
        <f t="shared" si="7"/>
        <v>1884.3333333333333</v>
      </c>
      <c r="G30" s="34">
        <f>F30/$G$33</f>
        <v>2.3657668968403431</v>
      </c>
      <c r="H30" s="36">
        <f t="shared" si="8"/>
        <v>859</v>
      </c>
      <c r="I30" s="37">
        <f t="shared" si="8"/>
        <v>1225</v>
      </c>
      <c r="J30" s="37">
        <f t="shared" si="8"/>
        <v>928</v>
      </c>
      <c r="K30" s="33">
        <f t="shared" si="9"/>
        <v>1004</v>
      </c>
      <c r="L30" s="82">
        <f>K30/$G$33</f>
        <v>1.2605147520401758</v>
      </c>
      <c r="M30" s="83">
        <f t="shared" si="10"/>
        <v>596</v>
      </c>
      <c r="N30" s="37">
        <f t="shared" si="10"/>
        <v>660</v>
      </c>
      <c r="O30" s="37">
        <f t="shared" si="10"/>
        <v>670</v>
      </c>
      <c r="P30" s="33">
        <f t="shared" si="11"/>
        <v>642</v>
      </c>
      <c r="Q30" s="34">
        <f>P30/$G$33</f>
        <v>0.80602636534839922</v>
      </c>
      <c r="R30" s="15">
        <f t="shared" si="12"/>
        <v>15712</v>
      </c>
      <c r="S30" s="16">
        <f t="shared" si="12"/>
        <v>15647</v>
      </c>
      <c r="T30" s="16">
        <f t="shared" si="12"/>
        <v>14853</v>
      </c>
      <c r="U30" s="21">
        <f t="shared" si="13"/>
        <v>15404</v>
      </c>
      <c r="V30" s="71">
        <f>U30/$V$34</f>
        <v>21.857396239801346</v>
      </c>
      <c r="W30" s="72">
        <f t="shared" si="14"/>
        <v>2183</v>
      </c>
      <c r="X30" s="73">
        <f t="shared" si="14"/>
        <v>1576</v>
      </c>
      <c r="Y30" s="73">
        <f t="shared" si="14"/>
        <v>1920</v>
      </c>
      <c r="Z30" s="21">
        <f t="shared" si="15"/>
        <v>1893</v>
      </c>
      <c r="AA30" s="71">
        <f>Z30/$V$34</f>
        <v>2.6860588861298331</v>
      </c>
      <c r="AB30" s="72">
        <f t="shared" si="16"/>
        <v>715</v>
      </c>
      <c r="AC30" s="73">
        <f t="shared" si="16"/>
        <v>761</v>
      </c>
      <c r="AD30" s="73">
        <f t="shared" si="16"/>
        <v>817</v>
      </c>
      <c r="AE30" s="21">
        <f t="shared" si="16"/>
        <v>508</v>
      </c>
      <c r="AF30" s="74">
        <f>AE30/$V$34</f>
        <v>0.7208229868747783</v>
      </c>
    </row>
    <row r="32" spans="1:32" x14ac:dyDescent="0.25">
      <c r="B32" s="13" t="s">
        <v>26</v>
      </c>
      <c r="C32" s="18" t="s">
        <v>20</v>
      </c>
      <c r="D32" s="19" t="s">
        <v>21</v>
      </c>
      <c r="E32" s="19" t="s">
        <v>22</v>
      </c>
      <c r="F32" s="19" t="s">
        <v>41</v>
      </c>
      <c r="G32" s="55" t="s">
        <v>24</v>
      </c>
    </row>
    <row r="33" spans="2:22" x14ac:dyDescent="0.25">
      <c r="B33" s="24" t="s">
        <v>27</v>
      </c>
      <c r="C33" s="22">
        <f>E18</f>
        <v>559</v>
      </c>
      <c r="D33" s="23">
        <f>E19</f>
        <v>846</v>
      </c>
      <c r="E33" s="23">
        <f>E20</f>
        <v>1022</v>
      </c>
      <c r="F33" s="22">
        <f>E21</f>
        <v>759</v>
      </c>
      <c r="G33" s="26">
        <f>AVERAGE(C33:F33)</f>
        <v>796.5</v>
      </c>
      <c r="Q33" s="13" t="s">
        <v>26</v>
      </c>
      <c r="R33" s="18" t="s">
        <v>20</v>
      </c>
      <c r="S33" s="19" t="s">
        <v>21</v>
      </c>
      <c r="T33" s="19" t="s">
        <v>22</v>
      </c>
      <c r="U33" s="19" t="s">
        <v>41</v>
      </c>
      <c r="V33" s="55" t="s">
        <v>24</v>
      </c>
    </row>
    <row r="34" spans="2:22" x14ac:dyDescent="0.25">
      <c r="B34" s="25" t="s">
        <v>29</v>
      </c>
      <c r="C34" s="15">
        <f>F18</f>
        <v>529</v>
      </c>
      <c r="D34" s="16">
        <f>F19</f>
        <v>891</v>
      </c>
      <c r="E34" s="16">
        <f>F20</f>
        <v>652</v>
      </c>
      <c r="F34" s="15">
        <f>F21</f>
        <v>699</v>
      </c>
      <c r="G34" s="21">
        <f>AVERAGE(C34:F34)</f>
        <v>692.75</v>
      </c>
      <c r="Q34" s="24" t="s">
        <v>27</v>
      </c>
      <c r="R34" s="22">
        <f>K18</f>
        <v>874</v>
      </c>
      <c r="S34" s="23">
        <f>K19</f>
        <v>814</v>
      </c>
      <c r="T34" s="23">
        <f>K20</f>
        <v>623</v>
      </c>
      <c r="U34" s="22">
        <f>K21</f>
        <v>508</v>
      </c>
      <c r="V34" s="26">
        <f>AVERAGE(R34:U34)</f>
        <v>704.75</v>
      </c>
    </row>
    <row r="35" spans="2:22" x14ac:dyDescent="0.25">
      <c r="Q35" s="25" t="s">
        <v>29</v>
      </c>
      <c r="R35" s="15">
        <f>L18</f>
        <v>702</v>
      </c>
      <c r="S35" s="16">
        <f>L19</f>
        <v>764</v>
      </c>
      <c r="T35" s="16">
        <f>L20</f>
        <v>609</v>
      </c>
      <c r="U35" s="15">
        <f>L21</f>
        <v>558</v>
      </c>
      <c r="V35" s="21">
        <f>AVERAGE(R35:U35)</f>
        <v>658.25</v>
      </c>
    </row>
    <row r="36" spans="2:22" x14ac:dyDescent="0.25">
      <c r="B36" s="38" t="s">
        <v>28</v>
      </c>
      <c r="C36" s="56" t="s">
        <v>32</v>
      </c>
    </row>
    <row r="37" spans="2:22" x14ac:dyDescent="0.25">
      <c r="Q37" s="38" t="s">
        <v>28</v>
      </c>
      <c r="R37" s="56" t="s">
        <v>33</v>
      </c>
    </row>
  </sheetData>
  <mergeCells count="9">
    <mergeCell ref="B23:Q23"/>
    <mergeCell ref="R23:AF23"/>
    <mergeCell ref="B25:B26"/>
    <mergeCell ref="C25:G25"/>
    <mergeCell ref="H25:L25"/>
    <mergeCell ref="M25:Q25"/>
    <mergeCell ref="R25:V25"/>
    <mergeCell ref="W25:AA25"/>
    <mergeCell ref="AB25:AF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tabSelected="1" zoomScale="90" zoomScaleNormal="90" workbookViewId="0">
      <pane xSplit="1" topLeftCell="B1" activePane="topRight" state="frozen"/>
      <selection pane="topRight" activeCell="P29" sqref="P29"/>
    </sheetView>
  </sheetViews>
  <sheetFormatPr defaultRowHeight="15" x14ac:dyDescent="0.25"/>
  <cols>
    <col min="1" max="1" width="15" style="39" bestFit="1" customWidth="1"/>
    <col min="2" max="3" width="9.140625" style="39"/>
    <col min="4" max="13" width="9.140625" style="39" customWidth="1"/>
    <col min="14" max="14" width="9.140625" style="39"/>
    <col min="15" max="15" width="11" style="39" bestFit="1" customWidth="1"/>
    <col min="16" max="16384" width="9.140625" style="39"/>
  </cols>
  <sheetData>
    <row r="1" spans="1:13" ht="15.75" thickBot="1" x14ac:dyDescent="0.3"/>
    <row r="2" spans="1:13" ht="15.75" thickBot="1" x14ac:dyDescent="0.3">
      <c r="A2" s="87"/>
      <c r="B2" s="163" t="s">
        <v>32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</row>
    <row r="3" spans="1:13" x14ac:dyDescent="0.25">
      <c r="A3" s="139"/>
      <c r="B3" s="166" t="s">
        <v>66</v>
      </c>
      <c r="C3" s="167"/>
      <c r="D3" s="167"/>
      <c r="E3" s="167"/>
      <c r="F3" s="167"/>
      <c r="G3" s="168"/>
      <c r="H3" s="169" t="s">
        <v>67</v>
      </c>
      <c r="I3" s="169"/>
      <c r="J3" s="169"/>
      <c r="K3" s="169"/>
      <c r="L3" s="169"/>
      <c r="M3" s="170"/>
    </row>
    <row r="4" spans="1:13" x14ac:dyDescent="0.25">
      <c r="A4" s="133"/>
      <c r="B4" s="159" t="s">
        <v>68</v>
      </c>
      <c r="C4" s="160"/>
      <c r="D4" s="161" t="s">
        <v>69</v>
      </c>
      <c r="E4" s="160"/>
      <c r="F4" s="161" t="s">
        <v>70</v>
      </c>
      <c r="G4" s="162"/>
      <c r="H4" s="159" t="s">
        <v>68</v>
      </c>
      <c r="I4" s="160"/>
      <c r="J4" s="161" t="s">
        <v>69</v>
      </c>
      <c r="K4" s="160"/>
      <c r="L4" s="161" t="s">
        <v>70</v>
      </c>
      <c r="M4" s="162"/>
    </row>
    <row r="5" spans="1:13" x14ac:dyDescent="0.25">
      <c r="A5" s="134" t="s">
        <v>19</v>
      </c>
      <c r="B5" s="134" t="s">
        <v>24</v>
      </c>
      <c r="C5" s="136" t="s">
        <v>25</v>
      </c>
      <c r="D5" s="135" t="s">
        <v>24</v>
      </c>
      <c r="E5" s="136" t="s">
        <v>25</v>
      </c>
      <c r="F5" s="137" t="s">
        <v>24</v>
      </c>
      <c r="G5" s="138" t="s">
        <v>25</v>
      </c>
      <c r="H5" s="137" t="s">
        <v>24</v>
      </c>
      <c r="I5" s="136" t="s">
        <v>25</v>
      </c>
      <c r="J5" s="135" t="s">
        <v>24</v>
      </c>
      <c r="K5" s="136" t="s">
        <v>25</v>
      </c>
      <c r="L5" s="137" t="s">
        <v>24</v>
      </c>
      <c r="M5" s="138" t="s">
        <v>25</v>
      </c>
    </row>
    <row r="6" spans="1:13" x14ac:dyDescent="0.25">
      <c r="A6" s="29" t="str">
        <f>'pH-3_Oh'!B26</f>
        <v>CRD756 B3</v>
      </c>
      <c r="B6" s="93">
        <f>'pH-3_Oh'!F26</f>
        <v>555.66666666666663</v>
      </c>
      <c r="C6" s="77">
        <f>'pH-3_Oh'!G26</f>
        <v>1.045141065830721</v>
      </c>
      <c r="D6" s="78">
        <f>'pH-3_Oh'!K26</f>
        <v>1206</v>
      </c>
      <c r="E6" s="77">
        <f>'pH-3_Oh'!L26</f>
        <v>2.2683385579937307</v>
      </c>
      <c r="F6" s="68">
        <f>'pH-3_Oh'!P26</f>
        <v>427</v>
      </c>
      <c r="G6" s="88">
        <f>'pH-3_Oh'!Q26</f>
        <v>0.80313479623824457</v>
      </c>
      <c r="H6" s="68">
        <f>'pH-3_1h'!F26</f>
        <v>596.33333333333337</v>
      </c>
      <c r="I6" s="68">
        <f>'pH-3_1h'!G26</f>
        <v>0.88128078817734001</v>
      </c>
      <c r="J6" s="68">
        <f>'pH-3_1h'!K26</f>
        <v>1113.6666666666667</v>
      </c>
      <c r="K6" s="68">
        <f>'pH-3_1h'!L26</f>
        <v>1.6458128078817735</v>
      </c>
      <c r="L6" s="68">
        <f>'pH-3_1h'!P26</f>
        <v>504.66666666666669</v>
      </c>
      <c r="M6" s="88">
        <f>'pH-3_1h'!Q26</f>
        <v>0.74581280788177351</v>
      </c>
    </row>
    <row r="7" spans="1:13" x14ac:dyDescent="0.25">
      <c r="A7" s="29" t="str">
        <f>'pH-3_Oh'!B27</f>
        <v>CRD941 B5</v>
      </c>
      <c r="B7" s="93">
        <f>'pH-3_Oh'!F27</f>
        <v>671.66666666666663</v>
      </c>
      <c r="C7" s="77">
        <f>'pH-3_Oh'!G27</f>
        <v>1.2633228840125392</v>
      </c>
      <c r="D7" s="78">
        <f>'pH-3_Oh'!K27</f>
        <v>565.5</v>
      </c>
      <c r="E7" s="77">
        <f>'pH-3_Oh'!L27</f>
        <v>1.0636363636363637</v>
      </c>
      <c r="F7" s="68">
        <f>'pH-3_Oh'!P27</f>
        <v>474.66666666666669</v>
      </c>
      <c r="G7" s="88">
        <f>'pH-3_Oh'!Q27</f>
        <v>0.89278996865203775</v>
      </c>
      <c r="H7" s="68">
        <f>'pH-3_1h'!F27</f>
        <v>667.33333333333337</v>
      </c>
      <c r="I7" s="68">
        <f>'pH-3_1h'!G27</f>
        <v>0.98620689655172422</v>
      </c>
      <c r="J7" s="68">
        <f>'pH-3_1h'!K27</f>
        <v>747.5</v>
      </c>
      <c r="K7" s="68">
        <f>'pH-3_1h'!L27</f>
        <v>1.104679802955665</v>
      </c>
      <c r="L7" s="68">
        <f>'pH-3_1h'!P27</f>
        <v>553.33333333333337</v>
      </c>
      <c r="M7" s="88">
        <f>'pH-3_1h'!Q27</f>
        <v>0.81773399014778336</v>
      </c>
    </row>
    <row r="8" spans="1:13" x14ac:dyDescent="0.25">
      <c r="A8" s="29" t="str">
        <f>'pH-3_Oh'!B28</f>
        <v>CRD1022 B4</v>
      </c>
      <c r="B8" s="93">
        <f>'pH-3_Oh'!F28</f>
        <v>1499.6666666666667</v>
      </c>
      <c r="C8" s="77">
        <f>'pH-3_Oh'!G28</f>
        <v>2.8206896551724143</v>
      </c>
      <c r="D8" s="78">
        <f>'pH-3_Oh'!K28</f>
        <v>871.66666666666663</v>
      </c>
      <c r="E8" s="77">
        <f>'pH-3_Oh'!L28</f>
        <v>1.6394984326018809</v>
      </c>
      <c r="F8" s="68">
        <f>'pH-3_Oh'!P28</f>
        <v>806.66666666666663</v>
      </c>
      <c r="G8" s="88">
        <f>'pH-3_Oh'!Q28</f>
        <v>1.517241379310345</v>
      </c>
      <c r="H8" s="68">
        <f>'pH-3_1h'!F28</f>
        <v>3400</v>
      </c>
      <c r="I8" s="68">
        <f>'pH-3_1h'!G28</f>
        <v>5.0246305418719217</v>
      </c>
      <c r="J8" s="68">
        <f>'pH-3_1h'!K28</f>
        <v>1019.6666666666666</v>
      </c>
      <c r="K8" s="68">
        <f>'pH-3_1h'!L28</f>
        <v>1.5068965517241379</v>
      </c>
      <c r="L8" s="68">
        <f>'pH-3_1h'!P28</f>
        <v>842.33333333333337</v>
      </c>
      <c r="M8" s="88">
        <f>'pH-3_1h'!Q28</f>
        <v>1.2448275862068967</v>
      </c>
    </row>
    <row r="9" spans="1:13" x14ac:dyDescent="0.25">
      <c r="A9" s="29" t="str">
        <f>'pH-3_Oh'!B29</f>
        <v>CRD1134-HCl B1</v>
      </c>
      <c r="B9" s="93">
        <f>'pH-3_Oh'!F29</f>
        <v>582</v>
      </c>
      <c r="C9" s="77">
        <f>'pH-3_Oh'!G29</f>
        <v>1.0946708463949844</v>
      </c>
      <c r="D9" s="78">
        <f>'pH-3_Oh'!K29</f>
        <v>661.66666666666663</v>
      </c>
      <c r="E9" s="77">
        <f>'pH-3_Oh'!L29</f>
        <v>1.244514106583072</v>
      </c>
      <c r="F9" s="68">
        <f>'pH-3_Oh'!P29</f>
        <v>634.66666666666663</v>
      </c>
      <c r="G9" s="88">
        <f>'pH-3_Oh'!Q29</f>
        <v>1.1937304075235109</v>
      </c>
      <c r="H9" s="68">
        <f>'pH-3_1h'!F29</f>
        <v>590</v>
      </c>
      <c r="I9" s="68">
        <f>'pH-3_1h'!G29</f>
        <v>0.8719211822660099</v>
      </c>
      <c r="J9" s="68">
        <f>'pH-3_1h'!K29</f>
        <v>705.66666666666663</v>
      </c>
      <c r="K9" s="68">
        <f>'pH-3_1h'!L29</f>
        <v>1.0428571428571429</v>
      </c>
      <c r="L9" s="68">
        <f>'pH-3_1h'!P29</f>
        <v>694.66666666666663</v>
      </c>
      <c r="M9" s="88">
        <f>'pH-3_1h'!Q29</f>
        <v>1.0266009852216749</v>
      </c>
    </row>
    <row r="10" spans="1:13" x14ac:dyDescent="0.25">
      <c r="A10" s="29" t="str">
        <f>'pH-3_Oh'!B30</f>
        <v>CRD1134 B2</v>
      </c>
      <c r="B10" s="93">
        <f>'pH-3_Oh'!F30</f>
        <v>691</v>
      </c>
      <c r="C10" s="77">
        <f>'pH-3_Oh'!G30</f>
        <v>1.2996865203761756</v>
      </c>
      <c r="D10" s="78">
        <f>'pH-3_Oh'!K30</f>
        <v>654</v>
      </c>
      <c r="E10" s="77">
        <f>'pH-3_Oh'!L30</f>
        <v>1.2300940438871475</v>
      </c>
      <c r="F10" s="68">
        <f>'pH-3_Oh'!P30</f>
        <v>634.33333333333337</v>
      </c>
      <c r="G10" s="88">
        <f>'pH-3_Oh'!Q30</f>
        <v>1.1931034482758622</v>
      </c>
      <c r="H10" s="68">
        <f>'pH-3_1h'!F30</f>
        <v>692.66666666666663</v>
      </c>
      <c r="I10" s="68">
        <f>'pH-3_1h'!G30</f>
        <v>1.0236453201970444</v>
      </c>
      <c r="J10" s="68">
        <f>'pH-3_1h'!K30</f>
        <v>684.66666666666663</v>
      </c>
      <c r="K10" s="68">
        <f>'pH-3_1h'!L30</f>
        <v>1.0118226600985221</v>
      </c>
      <c r="L10" s="68">
        <f>'pH-3_1h'!P30</f>
        <v>689</v>
      </c>
      <c r="M10" s="88">
        <f>'pH-3_1h'!Q30</f>
        <v>1.0182266009852217</v>
      </c>
    </row>
    <row r="11" spans="1:13" x14ac:dyDescent="0.25">
      <c r="A11" s="29" t="str">
        <f>'pH-3_Oh'!B31</f>
        <v>CRD1178 B2</v>
      </c>
      <c r="B11" s="93">
        <f>'pH-3_Oh'!F31</f>
        <v>865.33333333333337</v>
      </c>
      <c r="C11" s="77">
        <f>'pH-3_Oh'!G31</f>
        <v>1.6275862068965519</v>
      </c>
      <c r="D11" s="78">
        <f>'pH-3_Oh'!K31</f>
        <v>952.66666666666663</v>
      </c>
      <c r="E11" s="77">
        <f>'pH-3_Oh'!L31</f>
        <v>1.7918495297805643</v>
      </c>
      <c r="F11" s="68">
        <f>'pH-3_Oh'!P31</f>
        <v>846</v>
      </c>
      <c r="G11" s="88">
        <f>'pH-3_Oh'!Q31</f>
        <v>1.5912225705329155</v>
      </c>
      <c r="H11" s="68">
        <f>'pH-3_1h'!F31</f>
        <v>880</v>
      </c>
      <c r="I11" s="68">
        <f>'pH-3_1h'!G31</f>
        <v>1.3004926108374384</v>
      </c>
      <c r="J11" s="68">
        <f>'pH-3_1h'!K31</f>
        <v>946.66666666666663</v>
      </c>
      <c r="K11" s="68">
        <f>'pH-3_1h'!L31</f>
        <v>1.3990147783251232</v>
      </c>
      <c r="L11" s="68">
        <f>'pH-3_1h'!P31</f>
        <v>883.66666666666663</v>
      </c>
      <c r="M11" s="88">
        <f>'pH-3_1h'!Q31</f>
        <v>1.3059113300492611</v>
      </c>
    </row>
    <row r="12" spans="1:13" x14ac:dyDescent="0.25">
      <c r="A12" s="29" t="str">
        <f>'pH-3_Oh'!B32</f>
        <v>CRD1188 B2</v>
      </c>
      <c r="B12" s="93">
        <f>'pH-3_Oh'!F32</f>
        <v>577</v>
      </c>
      <c r="C12" s="77">
        <f>'pH-3_Oh'!G32</f>
        <v>1.0852664576802509</v>
      </c>
      <c r="D12" s="78">
        <f>'pH-3_Oh'!K32</f>
        <v>594.66666666666663</v>
      </c>
      <c r="E12" s="77">
        <f>'pH-3_Oh'!L32</f>
        <v>1.1184952978056426</v>
      </c>
      <c r="F12" s="68">
        <f>'pH-3_Oh'!P32</f>
        <v>606.66666666666663</v>
      </c>
      <c r="G12" s="88">
        <f>'pH-3_Oh'!Q32</f>
        <v>1.1410658307210031</v>
      </c>
      <c r="H12" s="68">
        <f>'pH-3_1h'!F32</f>
        <v>612</v>
      </c>
      <c r="I12" s="68">
        <f>'pH-3_1h'!G32</f>
        <v>0.90443349753694591</v>
      </c>
      <c r="J12" s="68">
        <f>'pH-3_1h'!K32</f>
        <v>712.33333333333337</v>
      </c>
      <c r="K12" s="68">
        <f>'pH-3_1h'!L32</f>
        <v>1.0527093596059114</v>
      </c>
      <c r="L12" s="68">
        <f>'pH-3_1h'!P32</f>
        <v>660.66666666666663</v>
      </c>
      <c r="M12" s="88">
        <f>'pH-3_1h'!Q32</f>
        <v>0.97635467980295565</v>
      </c>
    </row>
    <row r="13" spans="1:13" x14ac:dyDescent="0.25">
      <c r="A13" s="29" t="str">
        <f>'pH-3_Oh'!B33</f>
        <v>CRD1189</v>
      </c>
      <c r="B13" s="93">
        <f>'pH-3_Oh'!F33</f>
        <v>544</v>
      </c>
      <c r="C13" s="77">
        <f>'pH-3_Oh'!G33</f>
        <v>1.0231974921630094</v>
      </c>
      <c r="D13" s="78">
        <f>'pH-3_Oh'!K33</f>
        <v>709.66666666666663</v>
      </c>
      <c r="E13" s="77">
        <f>'pH-3_Oh'!L33</f>
        <v>1.3347962382445142</v>
      </c>
      <c r="F13" s="68">
        <f>'pH-3_Oh'!P33</f>
        <v>607</v>
      </c>
      <c r="G13" s="88">
        <f>'pH-3_Oh'!Q33</f>
        <v>1.1416927899686522</v>
      </c>
      <c r="H13" s="68">
        <f>'pH-3_1h'!F33</f>
        <v>612</v>
      </c>
      <c r="I13" s="68">
        <f>'pH-3_1h'!G33</f>
        <v>0.90443349753694591</v>
      </c>
      <c r="J13" s="68">
        <f>'pH-3_1h'!K33</f>
        <v>758.33333333333337</v>
      </c>
      <c r="K13" s="68">
        <f>'pH-3_1h'!L33</f>
        <v>1.1206896551724139</v>
      </c>
      <c r="L13" s="68">
        <f>'pH-3_1h'!P33</f>
        <v>669</v>
      </c>
      <c r="M13" s="88">
        <f>'pH-3_1h'!Q33</f>
        <v>0.98866995073891628</v>
      </c>
    </row>
    <row r="14" spans="1:13" x14ac:dyDescent="0.25">
      <c r="A14" s="29" t="str">
        <f>'pH-3 &amp; 8_0h'!B27</f>
        <v>CRD1193</v>
      </c>
      <c r="B14" s="93">
        <f>'pH-3 &amp; 8_0h'!F27</f>
        <v>499</v>
      </c>
      <c r="C14" s="77">
        <f>'pH-3 &amp; 8_0h'!G27</f>
        <v>0.76651305683563753</v>
      </c>
      <c r="D14" s="78">
        <f>'pH-3 &amp; 8_0h'!K27</f>
        <v>546.66666666666663</v>
      </c>
      <c r="E14" s="77">
        <f>'pH-3 &amp; 8_0h'!L27</f>
        <v>0.83973374295954939</v>
      </c>
      <c r="F14" s="68">
        <f>'pH-3 &amp; 8_0h'!P27</f>
        <v>550.33333333333337</v>
      </c>
      <c r="G14" s="88">
        <f>'pH-3 &amp; 8_0h'!Q27</f>
        <v>0.84536610343061958</v>
      </c>
      <c r="H14" s="68">
        <f>'pH-3 &amp; 8_1h'!F27</f>
        <v>605.66666666666663</v>
      </c>
      <c r="I14" s="68">
        <f>'pH-3 &amp; 8_1h'!G27</f>
        <v>0.76041012764176596</v>
      </c>
      <c r="J14" s="68">
        <f>'pH-3 &amp; 8_1h'!K27</f>
        <v>642.66666666666663</v>
      </c>
      <c r="K14" s="68">
        <f>'pH-3 &amp; 8_1h'!L27</f>
        <v>0.80686336053567687</v>
      </c>
      <c r="L14" s="68">
        <f>'pH-3 &amp; 8_1h'!P27</f>
        <v>620.33333333333337</v>
      </c>
      <c r="M14" s="88">
        <f>'pH-3 &amp; 8_1h'!Q27</f>
        <v>0.77882402176187493</v>
      </c>
    </row>
    <row r="15" spans="1:13" x14ac:dyDescent="0.25">
      <c r="A15" s="29" t="str">
        <f>'pH-3 &amp; 8_0h'!B28</f>
        <v xml:space="preserve">CRD1215 </v>
      </c>
      <c r="B15" s="93">
        <f>'pH-3 &amp; 8_0h'!F28</f>
        <v>443</v>
      </c>
      <c r="C15" s="77">
        <f>'pH-3 &amp; 8_0h'!G28</f>
        <v>0.68049155145929341</v>
      </c>
      <c r="D15" s="78">
        <f>'pH-3 &amp; 8_0h'!K28</f>
        <v>412</v>
      </c>
      <c r="E15" s="77">
        <f>'pH-3 &amp; 8_0h'!L28</f>
        <v>0.63287250384024574</v>
      </c>
      <c r="F15" s="68">
        <f>'pH-3 &amp; 8_0h'!P28</f>
        <v>710.66666666666663</v>
      </c>
      <c r="G15" s="88">
        <f>'pH-3 &amp; 8_0h'!Q28</f>
        <v>1.0916538658474142</v>
      </c>
      <c r="H15" s="68">
        <f>'pH-3 &amp; 8_1h'!F28</f>
        <v>548.33333333333337</v>
      </c>
      <c r="I15" s="68">
        <f>'pH-3 &amp; 8_1h'!G28</f>
        <v>0.68842854153588617</v>
      </c>
      <c r="J15" s="68">
        <f>'pH-3 &amp; 8_1h'!K28</f>
        <v>522.33333333333337</v>
      </c>
      <c r="K15" s="68">
        <f>'pH-3 &amp; 8_1h'!L28</f>
        <v>0.65578572923205691</v>
      </c>
      <c r="L15" s="68">
        <f>'pH-3 &amp; 8_1h'!P28</f>
        <v>766.33333333333337</v>
      </c>
      <c r="M15" s="88">
        <f>'pH-3 &amp; 8_1h'!Q28</f>
        <v>0.96212596777568538</v>
      </c>
    </row>
    <row r="16" spans="1:13" x14ac:dyDescent="0.25">
      <c r="A16" s="29" t="str">
        <f>'pH-3 &amp; 8_0h'!B29</f>
        <v>CRD1236</v>
      </c>
      <c r="B16" s="93">
        <f>'pH-3 &amp; 8_0h'!F29</f>
        <v>1003.3333333333334</v>
      </c>
      <c r="C16" s="77">
        <f>'pH-3 &amp; 8_0h'!G29</f>
        <v>1.5412186379928317</v>
      </c>
      <c r="D16" s="78">
        <f>'pH-3 &amp; 8_0h'!K29</f>
        <v>1006.3333333333334</v>
      </c>
      <c r="E16" s="77">
        <f>'pH-3 &amp; 8_0h'!L29</f>
        <v>1.5458269329237071</v>
      </c>
      <c r="F16" s="68">
        <f>'pH-3 &amp; 8_0h'!P29</f>
        <v>582</v>
      </c>
      <c r="G16" s="88">
        <f>'pH-3 &amp; 8_0h'!Q29</f>
        <v>0.89400921658986177</v>
      </c>
      <c r="H16" s="68">
        <f>'pH-3 &amp; 8_1h'!F29</f>
        <v>1117</v>
      </c>
      <c r="I16" s="68">
        <f>'pH-3 &amp; 8_1h'!G29</f>
        <v>1.4023854362837413</v>
      </c>
      <c r="J16" s="68">
        <f>'pH-3 &amp; 8_1h'!K29</f>
        <v>1148</v>
      </c>
      <c r="K16" s="68">
        <f>'pH-3 &amp; 8_1h'!L29</f>
        <v>1.4413057124921531</v>
      </c>
      <c r="L16" s="68">
        <f>'pH-3 &amp; 8_1h'!P29</f>
        <v>606</v>
      </c>
      <c r="M16" s="88">
        <f>'pH-3 &amp; 8_1h'!Q29</f>
        <v>0.76082862523540484</v>
      </c>
    </row>
    <row r="17" spans="1:25" ht="15.75" thickBot="1" x14ac:dyDescent="0.3">
      <c r="A17" s="31" t="str">
        <f>'pH-3 &amp; 8_0h'!B30</f>
        <v xml:space="preserve">CRD1264 </v>
      </c>
      <c r="B17" s="95">
        <f>'pH-3 &amp; 8_0h'!F30</f>
        <v>1267.3333333333333</v>
      </c>
      <c r="C17" s="90">
        <f>'pH-3 &amp; 8_0h'!G30</f>
        <v>1.9467485919098821</v>
      </c>
      <c r="D17" s="89">
        <f>'pH-3 &amp; 8_0h'!K30</f>
        <v>831.66666666666663</v>
      </c>
      <c r="E17" s="90">
        <f>'pH-3 &amp; 8_0h'!L30</f>
        <v>1.277521761392729</v>
      </c>
      <c r="F17" s="91">
        <f>'pH-3 &amp; 8_0h'!P30</f>
        <v>596.33333333333337</v>
      </c>
      <c r="G17" s="92">
        <f>'pH-3 &amp; 8_0h'!Q30</f>
        <v>0.91602662570404514</v>
      </c>
      <c r="H17" s="91">
        <f>'pH-3 &amp; 8_1h'!F30</f>
        <v>1884.3333333333333</v>
      </c>
      <c r="I17" s="91">
        <f>'pH-3 &amp; 8_1h'!G30</f>
        <v>2.3657668968403431</v>
      </c>
      <c r="J17" s="91">
        <f>'pH-3 &amp; 8_1h'!K30</f>
        <v>1004</v>
      </c>
      <c r="K17" s="91">
        <f>'pH-3 &amp; 8_1h'!L30</f>
        <v>1.2605147520401758</v>
      </c>
      <c r="L17" s="91">
        <f>'pH-3 &amp; 8_1h'!P30</f>
        <v>642</v>
      </c>
      <c r="M17" s="92">
        <f>'pH-3 &amp; 8_1h'!Q30</f>
        <v>0.80602636534839922</v>
      </c>
    </row>
    <row r="18" spans="1:25" ht="15.75" thickBot="1" x14ac:dyDescent="0.3">
      <c r="B18" s="172" t="s">
        <v>33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4"/>
      <c r="X18" s="140"/>
      <c r="Y18" s="140"/>
    </row>
    <row r="19" spans="1:25" x14ac:dyDescent="0.25">
      <c r="A19" s="139"/>
      <c r="B19" s="171" t="s">
        <v>66</v>
      </c>
      <c r="C19" s="169"/>
      <c r="D19" s="169"/>
      <c r="E19" s="169"/>
      <c r="F19" s="169"/>
      <c r="G19" s="170"/>
      <c r="H19" s="166" t="s">
        <v>67</v>
      </c>
      <c r="I19" s="167"/>
      <c r="J19" s="167"/>
      <c r="K19" s="167"/>
      <c r="L19" s="167"/>
      <c r="M19" s="168"/>
    </row>
    <row r="20" spans="1:25" x14ac:dyDescent="0.25">
      <c r="A20" s="133"/>
      <c r="B20" s="159" t="s">
        <v>68</v>
      </c>
      <c r="C20" s="160"/>
      <c r="D20" s="161" t="s">
        <v>69</v>
      </c>
      <c r="E20" s="160"/>
      <c r="F20" s="161" t="s">
        <v>70</v>
      </c>
      <c r="G20" s="162"/>
      <c r="H20" s="159" t="s">
        <v>68</v>
      </c>
      <c r="I20" s="160"/>
      <c r="J20" s="161" t="s">
        <v>69</v>
      </c>
      <c r="K20" s="160"/>
      <c r="L20" s="161" t="s">
        <v>70</v>
      </c>
      <c r="M20" s="162"/>
    </row>
    <row r="21" spans="1:25" x14ac:dyDescent="0.25">
      <c r="A21" s="134" t="s">
        <v>19</v>
      </c>
      <c r="B21" s="134" t="s">
        <v>24</v>
      </c>
      <c r="C21" s="136" t="s">
        <v>25</v>
      </c>
      <c r="D21" s="135" t="s">
        <v>24</v>
      </c>
      <c r="E21" s="136" t="s">
        <v>25</v>
      </c>
      <c r="F21" s="137" t="s">
        <v>24</v>
      </c>
      <c r="G21" s="138" t="s">
        <v>25</v>
      </c>
      <c r="H21" s="134" t="s">
        <v>24</v>
      </c>
      <c r="I21" s="137" t="s">
        <v>25</v>
      </c>
      <c r="J21" s="135" t="s">
        <v>24</v>
      </c>
      <c r="K21" s="136" t="s">
        <v>25</v>
      </c>
      <c r="L21" s="137" t="s">
        <v>24</v>
      </c>
      <c r="M21" s="138" t="s">
        <v>25</v>
      </c>
    </row>
    <row r="22" spans="1:25" x14ac:dyDescent="0.25">
      <c r="A22" s="29" t="s">
        <v>55</v>
      </c>
      <c r="B22" s="93">
        <f>'pH-8_0h'!F26</f>
        <v>49985</v>
      </c>
      <c r="C22" s="85">
        <f>'pH-8_0h'!G26</f>
        <v>110.18001469507715</v>
      </c>
      <c r="D22" s="68">
        <f>'pH-8_0h'!K26</f>
        <v>20742</v>
      </c>
      <c r="E22" s="84">
        <f>'pH-8_0h'!L26</f>
        <v>45.720793534166056</v>
      </c>
      <c r="F22" s="78">
        <f>'pH-8_0h'!P26</f>
        <v>2051.3333333333335</v>
      </c>
      <c r="G22" s="94">
        <f>'pH-8_0h'!Q26</f>
        <v>4.5216752387950034</v>
      </c>
      <c r="H22" s="93">
        <f>'pH-8_1h'!F26</f>
        <v>49985</v>
      </c>
      <c r="I22" s="84">
        <f>'pH-8_1h'!G26</f>
        <v>87.437317784256564</v>
      </c>
      <c r="J22" s="78">
        <f>'pH-8_1h'!K26</f>
        <v>28538</v>
      </c>
      <c r="K22" s="85">
        <f>'pH-8_1h'!L26</f>
        <v>49.920699708454812</v>
      </c>
      <c r="L22" s="68">
        <f>'pH-8_1h'!P26</f>
        <v>2490</v>
      </c>
      <c r="M22" s="94">
        <f>'pH-8_1h'!Q26</f>
        <v>4.3556851311953357</v>
      </c>
    </row>
    <row r="23" spans="1:25" x14ac:dyDescent="0.25">
      <c r="A23" s="29" t="s">
        <v>52</v>
      </c>
      <c r="B23" s="93">
        <f>'pH-8_0h'!F27</f>
        <v>21274.333333333332</v>
      </c>
      <c r="C23" s="85">
        <f>'pH-8_0h'!G27</f>
        <v>46.894195444526076</v>
      </c>
      <c r="D23" s="68">
        <f>'pH-8_0h'!K27</f>
        <v>9355.3333333333339</v>
      </c>
      <c r="E23" s="84">
        <f>'pH-8_0h'!L27</f>
        <v>20.621601763409259</v>
      </c>
      <c r="F23" s="78">
        <f>'pH-8_0h'!P27</f>
        <v>1578.6666666666667</v>
      </c>
      <c r="G23" s="94">
        <f>'pH-8_0h'!Q27</f>
        <v>3.4797942689199117</v>
      </c>
      <c r="H23" s="93">
        <f>'pH-8_1h'!F27</f>
        <v>33505.333333333336</v>
      </c>
      <c r="I23" s="84">
        <f>'pH-8_1h'!G27</f>
        <v>58.609912536443154</v>
      </c>
      <c r="J23" s="78">
        <f>'pH-8_1h'!K27</f>
        <v>15522.333333333334</v>
      </c>
      <c r="K23" s="85">
        <f>'pH-8_1h'!L27</f>
        <v>27.152769679300295</v>
      </c>
      <c r="L23" s="68">
        <f>'pH-8_1h'!P27</f>
        <v>3740.3333333333335</v>
      </c>
      <c r="M23" s="94">
        <f>'pH-8_1h'!Q27</f>
        <v>6.5428571428571436</v>
      </c>
    </row>
    <row r="24" spans="1:25" x14ac:dyDescent="0.25">
      <c r="A24" s="29" t="s">
        <v>46</v>
      </c>
      <c r="B24" s="93">
        <f>'pH-8_0h'!F28</f>
        <v>720.66666666666663</v>
      </c>
      <c r="C24" s="77">
        <f>'pH-8_0h'!G28</f>
        <v>1.5885378398236589</v>
      </c>
      <c r="D24" s="68">
        <f>'pH-8_0h'!K28</f>
        <v>1683.6666666666667</v>
      </c>
      <c r="E24" s="141">
        <f>'pH-8_0h'!L28</f>
        <v>3.7112417340191035</v>
      </c>
      <c r="F24" s="78">
        <f>'pH-8_0h'!P28</f>
        <v>517.66666666666663</v>
      </c>
      <c r="G24" s="88">
        <f>'pH-8_0h'!Q28</f>
        <v>1.1410727406318881</v>
      </c>
      <c r="H24" s="93">
        <f>'pH-8_1h'!F28</f>
        <v>1119.6666666666667</v>
      </c>
      <c r="I24" s="68">
        <f>'pH-8_1h'!G28</f>
        <v>1.9586005830903792</v>
      </c>
      <c r="J24" s="78">
        <f>'pH-8_1h'!K28</f>
        <v>659</v>
      </c>
      <c r="K24" s="176">
        <f>'pH-8_1h'!L28</f>
        <v>1.1527696793002917</v>
      </c>
      <c r="L24" s="68">
        <f>'pH-8_1h'!P28</f>
        <v>593.66666666666663</v>
      </c>
      <c r="M24" s="88">
        <f>'pH-8_1h'!Q28</f>
        <v>1.0384839650145772</v>
      </c>
    </row>
    <row r="25" spans="1:25" x14ac:dyDescent="0.25">
      <c r="A25" s="29" t="s">
        <v>45</v>
      </c>
      <c r="B25" s="93">
        <f>'pH-8_0h'!F29</f>
        <v>16471.333333333332</v>
      </c>
      <c r="C25" s="85">
        <f>'pH-8_0h'!G29</f>
        <v>36.307127112417334</v>
      </c>
      <c r="D25" s="68">
        <f>'pH-8_0h'!K29</f>
        <v>7648.333333333333</v>
      </c>
      <c r="E25" s="84">
        <f>'pH-8_0h'!L29</f>
        <v>16.858927259368109</v>
      </c>
      <c r="F25" s="78">
        <f>'pH-8_0h'!P29</f>
        <v>4619</v>
      </c>
      <c r="G25" s="94">
        <f>'pH-8_0h'!Q29</f>
        <v>10.181484202792065</v>
      </c>
      <c r="H25" s="93">
        <f>'pH-8_1h'!F29</f>
        <v>16386.666666666668</v>
      </c>
      <c r="I25" s="84">
        <f>'pH-8_1h'!G29</f>
        <v>28.664723032069976</v>
      </c>
      <c r="J25" s="78">
        <f>'pH-8_1h'!K29</f>
        <v>8353</v>
      </c>
      <c r="K25" s="85">
        <f>'pH-8_1h'!L29</f>
        <v>14.611661807580177</v>
      </c>
      <c r="L25" s="68">
        <f>'pH-8_1h'!P29</f>
        <v>5337.333333333333</v>
      </c>
      <c r="M25" s="94">
        <f>'pH-8_1h'!Q29</f>
        <v>9.3364431486880459</v>
      </c>
      <c r="O25" s="86" t="s">
        <v>56</v>
      </c>
    </row>
    <row r="26" spans="1:25" x14ac:dyDescent="0.25">
      <c r="A26" s="29" t="s">
        <v>44</v>
      </c>
      <c r="B26" s="93">
        <f>'pH-8_0h'!F30</f>
        <v>21201</v>
      </c>
      <c r="C26" s="85">
        <f>'pH-8_0h'!G30</f>
        <v>46.732549595885374</v>
      </c>
      <c r="D26" s="68">
        <f>'pH-8_0h'!K30</f>
        <v>10259</v>
      </c>
      <c r="E26" s="84">
        <f>'pH-8_0h'!L30</f>
        <v>22.61351947097722</v>
      </c>
      <c r="F26" s="78">
        <f>'pH-8_0h'!P30</f>
        <v>4731</v>
      </c>
      <c r="G26" s="94">
        <f>'pH-8_0h'!Q30</f>
        <v>10.428361498897869</v>
      </c>
      <c r="H26" s="93">
        <f>'pH-8_1h'!F30</f>
        <v>18516</v>
      </c>
      <c r="I26" s="84">
        <f>'pH-8_1h'!G30</f>
        <v>32.389504373177843</v>
      </c>
      <c r="J26" s="78">
        <f>'pH-8_1h'!K30</f>
        <v>9150</v>
      </c>
      <c r="K26" s="85">
        <f>'pH-8_1h'!L30</f>
        <v>16.005830903790088</v>
      </c>
      <c r="L26" s="68">
        <f>'pH-8_1h'!P30</f>
        <v>5199</v>
      </c>
      <c r="M26" s="94">
        <f>'pH-8_1h'!Q30</f>
        <v>9.0944606413994169</v>
      </c>
    </row>
    <row r="27" spans="1:25" x14ac:dyDescent="0.25">
      <c r="A27" s="29" t="s">
        <v>50</v>
      </c>
      <c r="B27" s="93">
        <f>'pH-8_0h'!F31</f>
        <v>24137</v>
      </c>
      <c r="C27" s="85">
        <f>'pH-8_0h'!G31</f>
        <v>53.204261572373255</v>
      </c>
      <c r="D27" s="68">
        <f>'pH-8_0h'!K31</f>
        <v>4995.333333333333</v>
      </c>
      <c r="E27" s="84">
        <f>'pH-8_0h'!L31</f>
        <v>11.011021307861865</v>
      </c>
      <c r="F27" s="78">
        <f>'pH-8_0h'!P31</f>
        <v>695</v>
      </c>
      <c r="G27" s="88">
        <f>'pH-8_0h'!Q31</f>
        <v>1.531961792799412</v>
      </c>
      <c r="H27" s="93">
        <f>'pH-8_1h'!F31</f>
        <v>13726</v>
      </c>
      <c r="I27" s="84">
        <f>'pH-8_1h'!G31</f>
        <v>24.010495626822159</v>
      </c>
      <c r="J27" s="78">
        <f>'pH-8_1h'!K31</f>
        <v>21993</v>
      </c>
      <c r="K27" s="85">
        <f>'pH-8_1h'!L31</f>
        <v>38.47172011661808</v>
      </c>
      <c r="L27" s="68">
        <f>'pH-8_1h'!P31</f>
        <v>7191</v>
      </c>
      <c r="M27" s="94">
        <f>'pH-8_1h'!Q31</f>
        <v>12.579008746355687</v>
      </c>
    </row>
    <row r="28" spans="1:25" x14ac:dyDescent="0.25">
      <c r="A28" s="29" t="s">
        <v>51</v>
      </c>
      <c r="B28" s="93">
        <f>'pH-8_0h'!F32</f>
        <v>16948.333333333332</v>
      </c>
      <c r="C28" s="85">
        <f>'pH-8_0h'!G32</f>
        <v>37.35855988243938</v>
      </c>
      <c r="D28" s="68">
        <f>'pH-8_0h'!K32</f>
        <v>5357.333333333333</v>
      </c>
      <c r="E28" s="84">
        <f>'pH-8_0h'!L32</f>
        <v>11.808963997060983</v>
      </c>
      <c r="F28" s="78">
        <f>'pH-8_0h'!P32</f>
        <v>777.66666666666663</v>
      </c>
      <c r="G28" s="88">
        <f>'pH-8_0h'!Q32</f>
        <v>1.7141807494489345</v>
      </c>
      <c r="H28" s="93">
        <f>'pH-8_1h'!F32</f>
        <v>25719.666666666668</v>
      </c>
      <c r="I28" s="84">
        <f>'pH-8_1h'!G32</f>
        <v>44.990670553935864</v>
      </c>
      <c r="J28" s="78">
        <f>'pH-8_1h'!K32</f>
        <v>8271.3333333333339</v>
      </c>
      <c r="K28" s="85">
        <f>'pH-8_1h'!L32</f>
        <v>14.468804664723034</v>
      </c>
      <c r="L28" s="68">
        <f>'pH-8_1h'!P32</f>
        <v>1119.6666666666667</v>
      </c>
      <c r="M28" s="88">
        <f>'pH-8_1h'!Q32</f>
        <v>1.9586005830903792</v>
      </c>
    </row>
    <row r="29" spans="1:25" x14ac:dyDescent="0.25">
      <c r="A29" s="29" t="s">
        <v>53</v>
      </c>
      <c r="B29" s="93">
        <f>'pH-8_0h'!F33</f>
        <v>752.33333333333337</v>
      </c>
      <c r="C29" s="77">
        <f>'pH-8_0h'!G33</f>
        <v>1.6583394562821454</v>
      </c>
      <c r="D29" s="68">
        <f>'pH-8_0h'!K33</f>
        <v>756.66666666666663</v>
      </c>
      <c r="E29" s="68">
        <f>'pH-8_0h'!L33</f>
        <v>1.6678912564290962</v>
      </c>
      <c r="F29" s="78">
        <f>'pH-8_0h'!P33</f>
        <v>619.66666666666663</v>
      </c>
      <c r="G29" s="88">
        <f>'pH-8_0h'!Q33</f>
        <v>1.3659074210139601</v>
      </c>
      <c r="H29" s="93">
        <f>'pH-8_1h'!F33</f>
        <v>630</v>
      </c>
      <c r="I29" s="68">
        <f>'pH-8_1h'!G33</f>
        <v>1.1020408163265307</v>
      </c>
      <c r="J29" s="78">
        <f>'pH-8_1h'!K33</f>
        <v>777.66666666666663</v>
      </c>
      <c r="K29" s="77">
        <f>'pH-8_1h'!L33</f>
        <v>1.3603498542274053</v>
      </c>
      <c r="L29" s="68">
        <f>'pH-8_1h'!P33</f>
        <v>666</v>
      </c>
      <c r="M29" s="88">
        <f>'pH-8_1h'!Q33</f>
        <v>1.1650145772594753</v>
      </c>
    </row>
    <row r="30" spans="1:25" x14ac:dyDescent="0.25">
      <c r="A30" s="29" t="s">
        <v>54</v>
      </c>
      <c r="B30" s="93">
        <f>'pH-3 &amp; 8_0h'!U27</f>
        <v>25197</v>
      </c>
      <c r="C30" s="85">
        <f>'pH-3 &amp; 8_0h'!V27</f>
        <v>40.542236524537408</v>
      </c>
      <c r="D30" s="68">
        <f>'pH-3 &amp; 8_0h'!Z27</f>
        <v>5880.666666666667</v>
      </c>
      <c r="E30" s="84">
        <f>'pH-3 &amp; 8_0h'!AA27</f>
        <v>9.4620541700187726</v>
      </c>
      <c r="F30" s="78">
        <f>'pH-3 &amp; 8_0h'!AE27</f>
        <v>801</v>
      </c>
      <c r="G30" s="88">
        <f>'pH-3 &amp; 8_0h'!AF27</f>
        <v>1.2888173773129525</v>
      </c>
      <c r="H30" s="93">
        <f>'pH-3 &amp; 8_1h'!U27</f>
        <v>34435.333333333336</v>
      </c>
      <c r="I30" s="84">
        <f>'pH-3 &amp; 8_1h'!V27</f>
        <v>48.861771313704629</v>
      </c>
      <c r="J30" s="78">
        <f>'pH-3 &amp; 8_1h'!Z27</f>
        <v>8301.3333333333339</v>
      </c>
      <c r="K30" s="85">
        <f>'pH-3 &amp; 8_1h'!AA27</f>
        <v>11.779117890504908</v>
      </c>
      <c r="L30" s="68">
        <f>'pH-3 &amp; 8_1h'!AE27</f>
        <v>874</v>
      </c>
      <c r="M30" s="88">
        <f>'pH-3 &amp; 8_1h'!AF27</f>
        <v>1.2401560837176304</v>
      </c>
    </row>
    <row r="31" spans="1:25" x14ac:dyDescent="0.25">
      <c r="A31" s="29" t="s">
        <v>47</v>
      </c>
      <c r="B31" s="93">
        <f>'pH-3 &amp; 8_0h'!U28</f>
        <v>24143</v>
      </c>
      <c r="C31" s="85">
        <f>'pH-3 &amp; 8_0h'!V28</f>
        <v>38.846339501206756</v>
      </c>
      <c r="D31" s="68">
        <f>'pH-3 &amp; 8_0h'!Z28</f>
        <v>2905</v>
      </c>
      <c r="E31" s="84">
        <f>'pH-3 &amp; 8_0h'!AA28</f>
        <v>4.6741753821399836</v>
      </c>
      <c r="F31" s="78">
        <f>'pH-3 &amp; 8_0h'!AE28</f>
        <v>704</v>
      </c>
      <c r="G31" s="88">
        <f>'pH-3 &amp; 8_0h'!AF28</f>
        <v>1.1327433628318584</v>
      </c>
      <c r="H31" s="93">
        <f>'pH-3 &amp; 8_1h'!U28</f>
        <v>31743</v>
      </c>
      <c r="I31" s="84">
        <f>'pH-3 &amp; 8_1h'!V28</f>
        <v>45.0415040794608</v>
      </c>
      <c r="J31" s="78">
        <f>'pH-3 &amp; 8_1h'!Z28</f>
        <v>3371.3333333333335</v>
      </c>
      <c r="K31" s="77">
        <f>'pH-3 &amp; 8_1h'!AA28</f>
        <v>4.7837294548894409</v>
      </c>
      <c r="L31" s="68">
        <f>'pH-3 &amp; 8_1h'!AE28</f>
        <v>814</v>
      </c>
      <c r="M31" s="88">
        <f>'pH-3 &amp; 8_1h'!AF28</f>
        <v>1.1550195104647039</v>
      </c>
    </row>
    <row r="32" spans="1:25" x14ac:dyDescent="0.25">
      <c r="A32" s="29" t="s">
        <v>48</v>
      </c>
      <c r="B32" s="93">
        <f>'pH-3 &amp; 8_0h'!U29</f>
        <v>38364.333333333336</v>
      </c>
      <c r="C32" s="85">
        <f>'pH-3 &amp; 8_0h'!V29</f>
        <v>61.728613569321539</v>
      </c>
      <c r="D32" s="68">
        <f>'pH-3 &amp; 8_0h'!Z29</f>
        <v>12805.333333333334</v>
      </c>
      <c r="E32" s="84">
        <f>'pH-3 &amp; 8_0h'!AA29</f>
        <v>20.603915258782518</v>
      </c>
      <c r="F32" s="78">
        <f>'pH-3 &amp; 8_0h'!AE29</f>
        <v>535</v>
      </c>
      <c r="G32" s="88">
        <f>'pH-3 &amp; 8_0h'!AF29</f>
        <v>0.86082059533386968</v>
      </c>
      <c r="H32" s="93">
        <f>'pH-3 &amp; 8_1h'!U29</f>
        <v>49984.333333333336</v>
      </c>
      <c r="I32" s="84">
        <f>'pH-3 &amp; 8_1h'!V29</f>
        <v>70.924914272200553</v>
      </c>
      <c r="J32" s="78">
        <f>'pH-3 &amp; 8_1h'!Z29</f>
        <v>17822.333333333332</v>
      </c>
      <c r="K32" s="85">
        <f>'pH-3 &amp; 8_1h'!AA29</f>
        <v>25.288873122856803</v>
      </c>
      <c r="L32" s="68">
        <f>'pH-3 &amp; 8_1h'!AE29</f>
        <v>623</v>
      </c>
      <c r="M32" s="88">
        <f>'pH-3 &amp; 8_1h'!AF29</f>
        <v>0.88400141894288753</v>
      </c>
    </row>
    <row r="33" spans="1:13" ht="15.75" thickBot="1" x14ac:dyDescent="0.3">
      <c r="A33" s="31" t="s">
        <v>49</v>
      </c>
      <c r="B33" s="95">
        <f>'pH-3 &amp; 8_0h'!U30</f>
        <v>6880</v>
      </c>
      <c r="C33" s="96">
        <f>'pH-3 &amp; 8_0h'!V30</f>
        <v>11.069991954947707</v>
      </c>
      <c r="D33" s="91">
        <f>'pH-3 &amp; 8_0h'!Z30</f>
        <v>1230.6666666666667</v>
      </c>
      <c r="E33" s="91">
        <f>'pH-3 &amp; 8_0h'!AA30</f>
        <v>1.9801555376776616</v>
      </c>
      <c r="F33" s="89">
        <f>'pH-3 &amp; 8_0h'!AE30</f>
        <v>446</v>
      </c>
      <c r="G33" s="92">
        <f>'pH-3 &amp; 8_0h'!AF30</f>
        <v>0.71761866452131939</v>
      </c>
      <c r="H33" s="95">
        <f>'pH-3 &amp; 8_1h'!U30</f>
        <v>15404</v>
      </c>
      <c r="I33" s="142">
        <f>'pH-3 &amp; 8_1h'!V30</f>
        <v>21.857396239801346</v>
      </c>
      <c r="J33" s="89">
        <f>'pH-3 &amp; 8_1h'!Z30</f>
        <v>1893</v>
      </c>
      <c r="K33" s="90">
        <f>'pH-3 &amp; 8_1h'!AA30</f>
        <v>2.6860588861298331</v>
      </c>
      <c r="L33" s="91">
        <f>'pH-3 &amp; 8_1h'!AE30</f>
        <v>508</v>
      </c>
      <c r="M33" s="92">
        <f>'pH-3 &amp; 8_1h'!AF30</f>
        <v>0.7208229868747783</v>
      </c>
    </row>
  </sheetData>
  <mergeCells count="18">
    <mergeCell ref="H19:M19"/>
    <mergeCell ref="H20:I20"/>
    <mergeCell ref="J20:K20"/>
    <mergeCell ref="L20:M20"/>
    <mergeCell ref="B18:M18"/>
    <mergeCell ref="D20:E20"/>
    <mergeCell ref="F20:G20"/>
    <mergeCell ref="B4:C4"/>
    <mergeCell ref="D4:E4"/>
    <mergeCell ref="F4:G4"/>
    <mergeCell ref="B20:C20"/>
    <mergeCell ref="B2:M2"/>
    <mergeCell ref="B3:G3"/>
    <mergeCell ref="H3:M3"/>
    <mergeCell ref="H4:I4"/>
    <mergeCell ref="J4:K4"/>
    <mergeCell ref="L4:M4"/>
    <mergeCell ref="B19:G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pH-3_Oh</vt:lpstr>
      <vt:lpstr>pH-8_0h</vt:lpstr>
      <vt:lpstr>pH-3 &amp; 8_0h</vt:lpstr>
      <vt:lpstr>pH-3_1h</vt:lpstr>
      <vt:lpstr>pH-8_1h</vt:lpstr>
      <vt:lpstr>pH-3 &amp; 8_1h</vt:lpstr>
      <vt:lpstr>Complied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chemicals</cp:lastModifiedBy>
  <dcterms:created xsi:type="dcterms:W3CDTF">2015-05-28T09:51:59Z</dcterms:created>
  <dcterms:modified xsi:type="dcterms:W3CDTF">2015-05-28T12:09:09Z</dcterms:modified>
</cp:coreProperties>
</file>