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610" windowHeight="9975" activeTab="8"/>
  </bookViews>
  <sheets>
    <sheet name="pH-8_Oh" sheetId="1" r:id="rId1"/>
    <sheet name="pH-8_1h" sheetId="2" r:id="rId2"/>
    <sheet name="pH-8_2h" sheetId="3" r:id="rId3"/>
    <sheet name="pH-8_3h" sheetId="4" r:id="rId4"/>
    <sheet name="pH-8_4h" sheetId="5" r:id="rId5"/>
    <sheet name="pH-8_5h" sheetId="6" r:id="rId6"/>
    <sheet name="pH-8_6h" sheetId="8" r:id="rId7"/>
    <sheet name="pH-8_20h" sheetId="9" r:id="rId8"/>
    <sheet name="Compiled" sheetId="7" r:id="rId9"/>
  </sheets>
  <calcPr calcId="144525"/>
</workbook>
</file>

<file path=xl/calcChain.xml><?xml version="1.0" encoding="utf-8"?>
<calcChain xmlns="http://schemas.openxmlformats.org/spreadsheetml/2006/main">
  <c r="T19" i="7" l="1"/>
  <c r="S19" i="7"/>
  <c r="T18" i="7"/>
  <c r="S18" i="7"/>
  <c r="T17" i="7"/>
  <c r="S17" i="7"/>
  <c r="T16" i="7"/>
  <c r="S16" i="7"/>
  <c r="T15" i="7"/>
  <c r="S15" i="7"/>
  <c r="T14" i="7"/>
  <c r="S14" i="7"/>
  <c r="T13" i="7"/>
  <c r="S13" i="7"/>
  <c r="T12" i="7"/>
  <c r="T11" i="7"/>
  <c r="S11" i="7"/>
  <c r="T10" i="7"/>
  <c r="S10" i="7"/>
  <c r="T9" i="7"/>
  <c r="S9" i="7"/>
  <c r="T8" i="7"/>
  <c r="S8" i="7"/>
  <c r="T7" i="7"/>
  <c r="S7" i="7"/>
  <c r="T6" i="7"/>
  <c r="S6" i="7"/>
  <c r="T5" i="7"/>
  <c r="S5" i="7"/>
  <c r="T4" i="7"/>
  <c r="S12" i="7"/>
  <c r="S4" i="7"/>
  <c r="Q32" i="9" l="1"/>
  <c r="P32" i="9"/>
  <c r="O32" i="9"/>
  <c r="K32" i="9"/>
  <c r="J32" i="9"/>
  <c r="I32" i="9"/>
  <c r="L32" i="9" s="1"/>
  <c r="F32" i="9"/>
  <c r="E32" i="9"/>
  <c r="G32" i="9" s="1"/>
  <c r="D32" i="9"/>
  <c r="Q31" i="9"/>
  <c r="P31" i="9"/>
  <c r="O31" i="9"/>
  <c r="K31" i="9"/>
  <c r="J31" i="9"/>
  <c r="I31" i="9"/>
  <c r="F31" i="9"/>
  <c r="E31" i="9"/>
  <c r="D31" i="9"/>
  <c r="Q30" i="9"/>
  <c r="P30" i="9"/>
  <c r="R30" i="9" s="1"/>
  <c r="O30" i="9"/>
  <c r="K30" i="9"/>
  <c r="J30" i="9"/>
  <c r="I30" i="9"/>
  <c r="L30" i="9" s="1"/>
  <c r="F30" i="9"/>
  <c r="E30" i="9"/>
  <c r="G30" i="9" s="1"/>
  <c r="D30" i="9"/>
  <c r="Q29" i="9"/>
  <c r="P29" i="9"/>
  <c r="O29" i="9"/>
  <c r="K29" i="9"/>
  <c r="J29" i="9"/>
  <c r="I29" i="9"/>
  <c r="F29" i="9"/>
  <c r="E29" i="9"/>
  <c r="D29" i="9"/>
  <c r="Q28" i="9"/>
  <c r="P28" i="9"/>
  <c r="R28" i="9" s="1"/>
  <c r="O28" i="9"/>
  <c r="K28" i="9"/>
  <c r="J28" i="9"/>
  <c r="I28" i="9"/>
  <c r="L28" i="9" s="1"/>
  <c r="F28" i="9"/>
  <c r="E28" i="9"/>
  <c r="G28" i="9" s="1"/>
  <c r="D28" i="9"/>
  <c r="Q27" i="9"/>
  <c r="P27" i="9"/>
  <c r="O27" i="9"/>
  <c r="K27" i="9"/>
  <c r="J27" i="9"/>
  <c r="I27" i="9"/>
  <c r="F27" i="9"/>
  <c r="E27" i="9"/>
  <c r="D27" i="9"/>
  <c r="Q26" i="9"/>
  <c r="P26" i="9"/>
  <c r="R26" i="9" s="1"/>
  <c r="O26" i="9"/>
  <c r="K26" i="9"/>
  <c r="J26" i="9"/>
  <c r="I26" i="9"/>
  <c r="L26" i="9" s="1"/>
  <c r="F26" i="9"/>
  <c r="E26" i="9"/>
  <c r="G26" i="9" s="1"/>
  <c r="D26" i="9"/>
  <c r="Q25" i="9"/>
  <c r="P25" i="9"/>
  <c r="O25" i="9"/>
  <c r="K25" i="9"/>
  <c r="J25" i="9"/>
  <c r="I25" i="9"/>
  <c r="F25" i="9"/>
  <c r="E25" i="9"/>
  <c r="G25" i="9" s="1"/>
  <c r="D25" i="9"/>
  <c r="H25" i="9" l="1"/>
  <c r="H30" i="9"/>
  <c r="R32" i="9"/>
  <c r="L25" i="9"/>
  <c r="M25" i="9" s="1"/>
  <c r="R25" i="9"/>
  <c r="M26" i="9" s="1"/>
  <c r="G27" i="9"/>
  <c r="L27" i="9"/>
  <c r="R27" i="9"/>
  <c r="M28" i="9" s="1"/>
  <c r="G29" i="9"/>
  <c r="L29" i="9"/>
  <c r="M29" i="9" s="1"/>
  <c r="R29" i="9"/>
  <c r="M30" i="9" s="1"/>
  <c r="G31" i="9"/>
  <c r="L31" i="9"/>
  <c r="R31" i="9"/>
  <c r="M32" i="9" s="1"/>
  <c r="R19" i="7"/>
  <c r="Q19" i="7"/>
  <c r="R18" i="7"/>
  <c r="Q18" i="7"/>
  <c r="R17" i="7"/>
  <c r="Q17" i="7"/>
  <c r="R16" i="7"/>
  <c r="Q16" i="7"/>
  <c r="R15" i="7"/>
  <c r="Q15" i="7"/>
  <c r="R14" i="7"/>
  <c r="Q14" i="7"/>
  <c r="R13" i="7"/>
  <c r="Q13" i="7"/>
  <c r="R12" i="7"/>
  <c r="R11" i="7"/>
  <c r="Q11" i="7"/>
  <c r="R10" i="7"/>
  <c r="Q10" i="7"/>
  <c r="R9" i="7"/>
  <c r="Q9" i="7"/>
  <c r="R8" i="7"/>
  <c r="Q8" i="7"/>
  <c r="R7" i="7"/>
  <c r="Q7" i="7"/>
  <c r="R6" i="7"/>
  <c r="Q6" i="7"/>
  <c r="R5" i="7"/>
  <c r="Q5" i="7"/>
  <c r="R4" i="7"/>
  <c r="Q12" i="7"/>
  <c r="Q4" i="7"/>
  <c r="Q32" i="8"/>
  <c r="P32" i="8"/>
  <c r="R32" i="8" s="1"/>
  <c r="O32" i="8"/>
  <c r="K32" i="8"/>
  <c r="J32" i="8"/>
  <c r="I32" i="8"/>
  <c r="L32" i="8" s="1"/>
  <c r="F32" i="8"/>
  <c r="E32" i="8"/>
  <c r="G32" i="8" s="1"/>
  <c r="D32" i="8"/>
  <c r="Q31" i="8"/>
  <c r="P31" i="8"/>
  <c r="O31" i="8"/>
  <c r="K31" i="8"/>
  <c r="J31" i="8"/>
  <c r="I31" i="8"/>
  <c r="F31" i="8"/>
  <c r="E31" i="8"/>
  <c r="D31" i="8"/>
  <c r="Q30" i="8"/>
  <c r="P30" i="8"/>
  <c r="R30" i="8" s="1"/>
  <c r="O30" i="8"/>
  <c r="K30" i="8"/>
  <c r="J30" i="8"/>
  <c r="I30" i="8"/>
  <c r="L30" i="8" s="1"/>
  <c r="F30" i="8"/>
  <c r="E30" i="8"/>
  <c r="G30" i="8" s="1"/>
  <c r="D30" i="8"/>
  <c r="Q29" i="8"/>
  <c r="P29" i="8"/>
  <c r="O29" i="8"/>
  <c r="K29" i="8"/>
  <c r="J29" i="8"/>
  <c r="I29" i="8"/>
  <c r="F29" i="8"/>
  <c r="E29" i="8"/>
  <c r="D29" i="8"/>
  <c r="Q28" i="8"/>
  <c r="P28" i="8"/>
  <c r="R28" i="8" s="1"/>
  <c r="O28" i="8"/>
  <c r="K28" i="8"/>
  <c r="J28" i="8"/>
  <c r="I28" i="8"/>
  <c r="L28" i="8" s="1"/>
  <c r="F28" i="8"/>
  <c r="E28" i="8"/>
  <c r="G28" i="8" s="1"/>
  <c r="D28" i="8"/>
  <c r="Q27" i="8"/>
  <c r="P27" i="8"/>
  <c r="O27" i="8"/>
  <c r="K27" i="8"/>
  <c r="J27" i="8"/>
  <c r="I27" i="8"/>
  <c r="F27" i="8"/>
  <c r="E27" i="8"/>
  <c r="D27" i="8"/>
  <c r="Q26" i="8"/>
  <c r="P26" i="8"/>
  <c r="R26" i="8" s="1"/>
  <c r="O26" i="8"/>
  <c r="K26" i="8"/>
  <c r="J26" i="8"/>
  <c r="I26" i="8"/>
  <c r="L26" i="8" s="1"/>
  <c r="F26" i="8"/>
  <c r="E26" i="8"/>
  <c r="G26" i="8" s="1"/>
  <c r="D26" i="8"/>
  <c r="Q25" i="8"/>
  <c r="P25" i="8"/>
  <c r="O25" i="8"/>
  <c r="K25" i="8"/>
  <c r="J25" i="8"/>
  <c r="I25" i="8"/>
  <c r="F25" i="8"/>
  <c r="E25" i="8"/>
  <c r="D25" i="8"/>
  <c r="H31" i="9" l="1"/>
  <c r="H27" i="9"/>
  <c r="H32" i="9"/>
  <c r="H28" i="9"/>
  <c r="M31" i="9"/>
  <c r="H29" i="9"/>
  <c r="M27" i="9"/>
  <c r="H26" i="9"/>
  <c r="G25" i="8"/>
  <c r="L25" i="8"/>
  <c r="R25" i="8"/>
  <c r="G27" i="8"/>
  <c r="L27" i="8"/>
  <c r="R27" i="8"/>
  <c r="G29" i="8"/>
  <c r="L29" i="8"/>
  <c r="R29" i="8"/>
  <c r="G31" i="8"/>
  <c r="L31" i="8"/>
  <c r="R31" i="8"/>
  <c r="H26" i="8"/>
  <c r="M26" i="8"/>
  <c r="H28" i="8"/>
  <c r="M28" i="8"/>
  <c r="H30" i="8"/>
  <c r="M30" i="8"/>
  <c r="H32" i="8"/>
  <c r="M32" i="8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P4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L11" i="7"/>
  <c r="K11" i="7"/>
  <c r="L10" i="7"/>
  <c r="K10" i="7"/>
  <c r="L9" i="7"/>
  <c r="K9" i="7"/>
  <c r="L8" i="7"/>
  <c r="K8" i="7"/>
  <c r="L7" i="7"/>
  <c r="K7" i="7"/>
  <c r="L6" i="7"/>
  <c r="K6" i="7"/>
  <c r="L5" i="7"/>
  <c r="K5" i="7"/>
  <c r="L4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J4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O12" i="7"/>
  <c r="O4" i="7"/>
  <c r="M12" i="7"/>
  <c r="M4" i="7"/>
  <c r="K12" i="7"/>
  <c r="K4" i="7"/>
  <c r="I12" i="7"/>
  <c r="I4" i="7"/>
  <c r="G12" i="7"/>
  <c r="G4" i="7"/>
  <c r="E12" i="7"/>
  <c r="E4" i="7"/>
  <c r="B12" i="7"/>
  <c r="B4" i="7"/>
  <c r="H31" i="8" l="1"/>
  <c r="M29" i="8"/>
  <c r="H27" i="8"/>
  <c r="M25" i="8"/>
  <c r="M31" i="8"/>
  <c r="H29" i="8"/>
  <c r="M27" i="8"/>
  <c r="H25" i="8"/>
  <c r="Q32" i="6"/>
  <c r="P32" i="6"/>
  <c r="O32" i="6"/>
  <c r="R32" i="6" s="1"/>
  <c r="K32" i="6"/>
  <c r="J32" i="6"/>
  <c r="I32" i="6"/>
  <c r="F32" i="6"/>
  <c r="E32" i="6"/>
  <c r="D32" i="6"/>
  <c r="G32" i="6" s="1"/>
  <c r="Q31" i="6"/>
  <c r="P31" i="6"/>
  <c r="O31" i="6"/>
  <c r="K31" i="6"/>
  <c r="J31" i="6"/>
  <c r="I31" i="6"/>
  <c r="L31" i="6" s="1"/>
  <c r="F31" i="6"/>
  <c r="E31" i="6"/>
  <c r="D31" i="6"/>
  <c r="Q30" i="6"/>
  <c r="P30" i="6"/>
  <c r="O30" i="6"/>
  <c r="K30" i="6"/>
  <c r="J30" i="6"/>
  <c r="I30" i="6"/>
  <c r="F30" i="6"/>
  <c r="E30" i="6"/>
  <c r="D30" i="6"/>
  <c r="Q29" i="6"/>
  <c r="P29" i="6"/>
  <c r="O29" i="6"/>
  <c r="K29" i="6"/>
  <c r="J29" i="6"/>
  <c r="I29" i="6"/>
  <c r="F29" i="6"/>
  <c r="E29" i="6"/>
  <c r="D29" i="6"/>
  <c r="Q28" i="6"/>
  <c r="P28" i="6"/>
  <c r="O28" i="6"/>
  <c r="K28" i="6"/>
  <c r="J28" i="6"/>
  <c r="I28" i="6"/>
  <c r="F28" i="6"/>
  <c r="E28" i="6"/>
  <c r="D28" i="6"/>
  <c r="Q27" i="6"/>
  <c r="P27" i="6"/>
  <c r="O27" i="6"/>
  <c r="K27" i="6"/>
  <c r="J27" i="6"/>
  <c r="I27" i="6"/>
  <c r="F27" i="6"/>
  <c r="E27" i="6"/>
  <c r="D27" i="6"/>
  <c r="Q26" i="6"/>
  <c r="P26" i="6"/>
  <c r="O26" i="6"/>
  <c r="K26" i="6"/>
  <c r="J26" i="6"/>
  <c r="I26" i="6"/>
  <c r="L26" i="6" s="1"/>
  <c r="F26" i="6"/>
  <c r="E26" i="6"/>
  <c r="G26" i="6" s="1"/>
  <c r="D26" i="6"/>
  <c r="Q25" i="6"/>
  <c r="P25" i="6"/>
  <c r="O25" i="6"/>
  <c r="K25" i="6"/>
  <c r="J25" i="6"/>
  <c r="I25" i="6"/>
  <c r="F25" i="6"/>
  <c r="E25" i="6"/>
  <c r="D25" i="6"/>
  <c r="Q32" i="5"/>
  <c r="P32" i="5"/>
  <c r="R32" i="5" s="1"/>
  <c r="O32" i="5"/>
  <c r="K32" i="5"/>
  <c r="J32" i="5"/>
  <c r="I32" i="5"/>
  <c r="L32" i="5" s="1"/>
  <c r="F32" i="5"/>
  <c r="E32" i="5"/>
  <c r="G32" i="5" s="1"/>
  <c r="D32" i="5"/>
  <c r="Q31" i="5"/>
  <c r="P31" i="5"/>
  <c r="O31" i="5"/>
  <c r="K31" i="5"/>
  <c r="J31" i="5"/>
  <c r="I31" i="5"/>
  <c r="F31" i="5"/>
  <c r="E31" i="5"/>
  <c r="D31" i="5"/>
  <c r="Q30" i="5"/>
  <c r="P30" i="5"/>
  <c r="R30" i="5" s="1"/>
  <c r="O30" i="5"/>
  <c r="K30" i="5"/>
  <c r="J30" i="5"/>
  <c r="I30" i="5"/>
  <c r="L30" i="5" s="1"/>
  <c r="F30" i="5"/>
  <c r="E30" i="5"/>
  <c r="G30" i="5" s="1"/>
  <c r="D30" i="5"/>
  <c r="Q29" i="5"/>
  <c r="P29" i="5"/>
  <c r="O29" i="5"/>
  <c r="K29" i="5"/>
  <c r="J29" i="5"/>
  <c r="I29" i="5"/>
  <c r="F29" i="5"/>
  <c r="E29" i="5"/>
  <c r="D29" i="5"/>
  <c r="Q28" i="5"/>
  <c r="P28" i="5"/>
  <c r="R28" i="5" s="1"/>
  <c r="O28" i="5"/>
  <c r="K28" i="5"/>
  <c r="J28" i="5"/>
  <c r="I28" i="5"/>
  <c r="L28" i="5" s="1"/>
  <c r="F28" i="5"/>
  <c r="E28" i="5"/>
  <c r="G28" i="5" s="1"/>
  <c r="D28" i="5"/>
  <c r="Q27" i="5"/>
  <c r="P27" i="5"/>
  <c r="O27" i="5"/>
  <c r="K27" i="5"/>
  <c r="J27" i="5"/>
  <c r="I27" i="5"/>
  <c r="F27" i="5"/>
  <c r="E27" i="5"/>
  <c r="D27" i="5"/>
  <c r="Q26" i="5"/>
  <c r="P26" i="5"/>
  <c r="R26" i="5" s="1"/>
  <c r="O26" i="5"/>
  <c r="K26" i="5"/>
  <c r="J26" i="5"/>
  <c r="I26" i="5"/>
  <c r="L26" i="5" s="1"/>
  <c r="F26" i="5"/>
  <c r="E26" i="5"/>
  <c r="G26" i="5" s="1"/>
  <c r="D26" i="5"/>
  <c r="Q25" i="5"/>
  <c r="P25" i="5"/>
  <c r="O25" i="5"/>
  <c r="K25" i="5"/>
  <c r="J25" i="5"/>
  <c r="I25" i="5"/>
  <c r="F25" i="5"/>
  <c r="E25" i="5"/>
  <c r="D25" i="5"/>
  <c r="Q32" i="4"/>
  <c r="P32" i="4"/>
  <c r="R32" i="4" s="1"/>
  <c r="O32" i="4"/>
  <c r="K32" i="4"/>
  <c r="J32" i="4"/>
  <c r="I32" i="4"/>
  <c r="L32" i="4" s="1"/>
  <c r="F32" i="4"/>
  <c r="E32" i="4"/>
  <c r="G32" i="4" s="1"/>
  <c r="D32" i="4"/>
  <c r="Q31" i="4"/>
  <c r="P31" i="4"/>
  <c r="O31" i="4"/>
  <c r="K31" i="4"/>
  <c r="J31" i="4"/>
  <c r="I31" i="4"/>
  <c r="F31" i="4"/>
  <c r="E31" i="4"/>
  <c r="D31" i="4"/>
  <c r="Q30" i="4"/>
  <c r="P30" i="4"/>
  <c r="R30" i="4" s="1"/>
  <c r="O30" i="4"/>
  <c r="K30" i="4"/>
  <c r="J30" i="4"/>
  <c r="I30" i="4"/>
  <c r="L30" i="4" s="1"/>
  <c r="F30" i="4"/>
  <c r="E30" i="4"/>
  <c r="G30" i="4" s="1"/>
  <c r="D30" i="4"/>
  <c r="Q29" i="4"/>
  <c r="P29" i="4"/>
  <c r="O29" i="4"/>
  <c r="K29" i="4"/>
  <c r="J29" i="4"/>
  <c r="I29" i="4"/>
  <c r="F29" i="4"/>
  <c r="E29" i="4"/>
  <c r="D29" i="4"/>
  <c r="Q28" i="4"/>
  <c r="P28" i="4"/>
  <c r="R28" i="4" s="1"/>
  <c r="O28" i="4"/>
  <c r="K28" i="4"/>
  <c r="J28" i="4"/>
  <c r="I28" i="4"/>
  <c r="L28" i="4" s="1"/>
  <c r="F28" i="4"/>
  <c r="E28" i="4"/>
  <c r="G28" i="4" s="1"/>
  <c r="D28" i="4"/>
  <c r="Q27" i="4"/>
  <c r="P27" i="4"/>
  <c r="O27" i="4"/>
  <c r="K27" i="4"/>
  <c r="J27" i="4"/>
  <c r="I27" i="4"/>
  <c r="F27" i="4"/>
  <c r="E27" i="4"/>
  <c r="D27" i="4"/>
  <c r="Q26" i="4"/>
  <c r="P26" i="4"/>
  <c r="R26" i="4" s="1"/>
  <c r="O26" i="4"/>
  <c r="K26" i="4"/>
  <c r="J26" i="4"/>
  <c r="I26" i="4"/>
  <c r="L26" i="4" s="1"/>
  <c r="F26" i="4"/>
  <c r="E26" i="4"/>
  <c r="G26" i="4" s="1"/>
  <c r="D26" i="4"/>
  <c r="Q25" i="4"/>
  <c r="P25" i="4"/>
  <c r="O25" i="4"/>
  <c r="K25" i="4"/>
  <c r="J25" i="4"/>
  <c r="I25" i="4"/>
  <c r="F25" i="4"/>
  <c r="E25" i="4"/>
  <c r="D25" i="4"/>
  <c r="R26" i="6" l="1"/>
  <c r="G28" i="6"/>
  <c r="L28" i="6"/>
  <c r="R28" i="6"/>
  <c r="G30" i="6"/>
  <c r="L30" i="6"/>
  <c r="R30" i="6"/>
  <c r="G31" i="6"/>
  <c r="H31" i="6" s="1"/>
  <c r="R31" i="6"/>
  <c r="L32" i="6"/>
  <c r="G25" i="6"/>
  <c r="L25" i="6"/>
  <c r="M25" i="6" s="1"/>
  <c r="R25" i="6"/>
  <c r="H26" i="6" s="1"/>
  <c r="G27" i="6"/>
  <c r="L27" i="6"/>
  <c r="R27" i="6"/>
  <c r="H28" i="6" s="1"/>
  <c r="G29" i="6"/>
  <c r="L29" i="6"/>
  <c r="M29" i="6" s="1"/>
  <c r="R29" i="6"/>
  <c r="H30" i="6" s="1"/>
  <c r="M32" i="6"/>
  <c r="M31" i="6"/>
  <c r="H32" i="6"/>
  <c r="G25" i="5"/>
  <c r="L25" i="5"/>
  <c r="R25" i="5"/>
  <c r="H26" i="5" s="1"/>
  <c r="G27" i="5"/>
  <c r="L27" i="5"/>
  <c r="R27" i="5"/>
  <c r="H28" i="5" s="1"/>
  <c r="G29" i="5"/>
  <c r="L29" i="5"/>
  <c r="R29" i="5"/>
  <c r="H30" i="5" s="1"/>
  <c r="G31" i="5"/>
  <c r="L31" i="5"/>
  <c r="M31" i="5" s="1"/>
  <c r="R31" i="5"/>
  <c r="H32" i="5" s="1"/>
  <c r="G25" i="4"/>
  <c r="L25" i="4"/>
  <c r="M25" i="4" s="1"/>
  <c r="R25" i="4"/>
  <c r="H26" i="4" s="1"/>
  <c r="G27" i="4"/>
  <c r="L27" i="4"/>
  <c r="R27" i="4"/>
  <c r="H28" i="4" s="1"/>
  <c r="G29" i="4"/>
  <c r="L29" i="4"/>
  <c r="M29" i="4" s="1"/>
  <c r="R29" i="4"/>
  <c r="H30" i="4" s="1"/>
  <c r="G31" i="4"/>
  <c r="L31" i="4"/>
  <c r="R31" i="4"/>
  <c r="H32" i="4" s="1"/>
  <c r="H27" i="6" l="1"/>
  <c r="M30" i="6"/>
  <c r="M28" i="6"/>
  <c r="M26" i="6"/>
  <c r="H29" i="6"/>
  <c r="M27" i="6"/>
  <c r="H25" i="6"/>
  <c r="H31" i="5"/>
  <c r="M29" i="5"/>
  <c r="H27" i="5"/>
  <c r="M25" i="5"/>
  <c r="M32" i="5"/>
  <c r="M30" i="5"/>
  <c r="M28" i="5"/>
  <c r="M26" i="5"/>
  <c r="H29" i="5"/>
  <c r="M27" i="5"/>
  <c r="H25" i="5"/>
  <c r="H31" i="4"/>
  <c r="H27" i="4"/>
  <c r="M32" i="4"/>
  <c r="M30" i="4"/>
  <c r="M28" i="4"/>
  <c r="M26" i="4"/>
  <c r="M31" i="4"/>
  <c r="H29" i="4"/>
  <c r="M27" i="4"/>
  <c r="H25" i="4"/>
  <c r="Q32" i="3" l="1"/>
  <c r="P32" i="3"/>
  <c r="O32" i="3"/>
  <c r="R32" i="3" s="1"/>
  <c r="K32" i="3"/>
  <c r="J32" i="3"/>
  <c r="I32" i="3"/>
  <c r="F32" i="3"/>
  <c r="E32" i="3"/>
  <c r="D32" i="3"/>
  <c r="Q31" i="3"/>
  <c r="P31" i="3"/>
  <c r="O31" i="3"/>
  <c r="K31" i="3"/>
  <c r="J31" i="3"/>
  <c r="I31" i="3"/>
  <c r="F31" i="3"/>
  <c r="E31" i="3"/>
  <c r="D31" i="3"/>
  <c r="Q30" i="3"/>
  <c r="P30" i="3"/>
  <c r="O30" i="3"/>
  <c r="K30" i="3"/>
  <c r="J30" i="3"/>
  <c r="I30" i="3"/>
  <c r="L30" i="3" s="1"/>
  <c r="F30" i="3"/>
  <c r="E30" i="3"/>
  <c r="G30" i="3" s="1"/>
  <c r="D30" i="3"/>
  <c r="Q29" i="3"/>
  <c r="P29" i="3"/>
  <c r="O29" i="3"/>
  <c r="K29" i="3"/>
  <c r="J29" i="3"/>
  <c r="I29" i="3"/>
  <c r="F29" i="3"/>
  <c r="E29" i="3"/>
  <c r="D29" i="3"/>
  <c r="Q28" i="3"/>
  <c r="P28" i="3"/>
  <c r="R28" i="3" s="1"/>
  <c r="O28" i="3"/>
  <c r="K28" i="3"/>
  <c r="J28" i="3"/>
  <c r="I28" i="3"/>
  <c r="L28" i="3" s="1"/>
  <c r="F28" i="3"/>
  <c r="E28" i="3"/>
  <c r="G28" i="3" s="1"/>
  <c r="D28" i="3"/>
  <c r="Q27" i="3"/>
  <c r="P27" i="3"/>
  <c r="O27" i="3"/>
  <c r="K27" i="3"/>
  <c r="J27" i="3"/>
  <c r="I27" i="3"/>
  <c r="F27" i="3"/>
  <c r="E27" i="3"/>
  <c r="D27" i="3"/>
  <c r="Q26" i="3"/>
  <c r="P26" i="3"/>
  <c r="R26" i="3" s="1"/>
  <c r="O26" i="3"/>
  <c r="K26" i="3"/>
  <c r="J26" i="3"/>
  <c r="I26" i="3"/>
  <c r="L26" i="3" s="1"/>
  <c r="F26" i="3"/>
  <c r="E26" i="3"/>
  <c r="G26" i="3" s="1"/>
  <c r="D26" i="3"/>
  <c r="Q25" i="3"/>
  <c r="P25" i="3"/>
  <c r="O25" i="3"/>
  <c r="K25" i="3"/>
  <c r="J25" i="3"/>
  <c r="I25" i="3"/>
  <c r="F25" i="3"/>
  <c r="E25" i="3"/>
  <c r="D25" i="3"/>
  <c r="Q32" i="2"/>
  <c r="P32" i="2"/>
  <c r="R32" i="2" s="1"/>
  <c r="O32" i="2"/>
  <c r="K32" i="2"/>
  <c r="J32" i="2"/>
  <c r="I32" i="2"/>
  <c r="L32" i="2" s="1"/>
  <c r="F32" i="2"/>
  <c r="E32" i="2"/>
  <c r="G32" i="2" s="1"/>
  <c r="D32" i="2"/>
  <c r="Q31" i="2"/>
  <c r="P31" i="2"/>
  <c r="O31" i="2"/>
  <c r="K31" i="2"/>
  <c r="J31" i="2"/>
  <c r="I31" i="2"/>
  <c r="F31" i="2"/>
  <c r="E31" i="2"/>
  <c r="D31" i="2"/>
  <c r="Q30" i="2"/>
  <c r="P30" i="2"/>
  <c r="R30" i="2" s="1"/>
  <c r="O30" i="2"/>
  <c r="K30" i="2"/>
  <c r="J30" i="2"/>
  <c r="I30" i="2"/>
  <c r="L30" i="2" s="1"/>
  <c r="F30" i="2"/>
  <c r="E30" i="2"/>
  <c r="G30" i="2" s="1"/>
  <c r="D30" i="2"/>
  <c r="Q29" i="2"/>
  <c r="P29" i="2"/>
  <c r="O29" i="2"/>
  <c r="K29" i="2"/>
  <c r="J29" i="2"/>
  <c r="I29" i="2"/>
  <c r="F29" i="2"/>
  <c r="E29" i="2"/>
  <c r="D29" i="2"/>
  <c r="Q28" i="2"/>
  <c r="P28" i="2"/>
  <c r="R28" i="2" s="1"/>
  <c r="O28" i="2"/>
  <c r="K28" i="2"/>
  <c r="J28" i="2"/>
  <c r="I28" i="2"/>
  <c r="L28" i="2" s="1"/>
  <c r="F28" i="2"/>
  <c r="E28" i="2"/>
  <c r="G28" i="2" s="1"/>
  <c r="D28" i="2"/>
  <c r="Q27" i="2"/>
  <c r="P27" i="2"/>
  <c r="O27" i="2"/>
  <c r="K27" i="2"/>
  <c r="J27" i="2"/>
  <c r="I27" i="2"/>
  <c r="F27" i="2"/>
  <c r="E27" i="2"/>
  <c r="D27" i="2"/>
  <c r="Q26" i="2"/>
  <c r="P26" i="2"/>
  <c r="R26" i="2" s="1"/>
  <c r="O26" i="2"/>
  <c r="K26" i="2"/>
  <c r="J26" i="2"/>
  <c r="I26" i="2"/>
  <c r="L26" i="2" s="1"/>
  <c r="F26" i="2"/>
  <c r="E26" i="2"/>
  <c r="G26" i="2" s="1"/>
  <c r="D26" i="2"/>
  <c r="Q25" i="2"/>
  <c r="P25" i="2"/>
  <c r="O25" i="2"/>
  <c r="K25" i="2"/>
  <c r="J25" i="2"/>
  <c r="I25" i="2"/>
  <c r="F25" i="2"/>
  <c r="E25" i="2"/>
  <c r="D25" i="2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G32" i="3" l="1"/>
  <c r="R30" i="3"/>
  <c r="L32" i="3"/>
  <c r="G25" i="3"/>
  <c r="L25" i="3"/>
  <c r="R25" i="3"/>
  <c r="G27" i="3"/>
  <c r="L27" i="3"/>
  <c r="M27" i="3" s="1"/>
  <c r="R27" i="3"/>
  <c r="H28" i="3" s="1"/>
  <c r="G29" i="3"/>
  <c r="L29" i="3"/>
  <c r="R29" i="3"/>
  <c r="H30" i="3" s="1"/>
  <c r="G31" i="3"/>
  <c r="L31" i="3"/>
  <c r="M31" i="3" s="1"/>
  <c r="R31" i="3"/>
  <c r="H32" i="3" s="1"/>
  <c r="H26" i="3"/>
  <c r="M26" i="3"/>
  <c r="M28" i="3"/>
  <c r="M30" i="3"/>
  <c r="M32" i="3"/>
  <c r="G25" i="2"/>
  <c r="L25" i="2"/>
  <c r="R25" i="2"/>
  <c r="M26" i="2" s="1"/>
  <c r="G27" i="2"/>
  <c r="L27" i="2"/>
  <c r="R27" i="2"/>
  <c r="M28" i="2" s="1"/>
  <c r="G29" i="2"/>
  <c r="L29" i="2"/>
  <c r="R29" i="2"/>
  <c r="M30" i="2" s="1"/>
  <c r="G31" i="2"/>
  <c r="L31" i="2"/>
  <c r="R31" i="2"/>
  <c r="M32" i="2" s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D31" i="1"/>
  <c r="E31" i="1"/>
  <c r="F31" i="1"/>
  <c r="D32" i="1"/>
  <c r="E32" i="1"/>
  <c r="F32" i="1"/>
  <c r="D27" i="1"/>
  <c r="E27" i="1"/>
  <c r="F27" i="1"/>
  <c r="D28" i="1"/>
  <c r="E28" i="1"/>
  <c r="F28" i="1"/>
  <c r="D29" i="1"/>
  <c r="E29" i="1"/>
  <c r="F29" i="1"/>
  <c r="D30" i="1"/>
  <c r="E30" i="1"/>
  <c r="F30" i="1"/>
  <c r="I25" i="1"/>
  <c r="J25" i="1"/>
  <c r="K25" i="1"/>
  <c r="R25" i="1"/>
  <c r="I26" i="1"/>
  <c r="J26" i="1"/>
  <c r="K26" i="1"/>
  <c r="R26" i="1"/>
  <c r="D26" i="1"/>
  <c r="E26" i="1"/>
  <c r="F26" i="1"/>
  <c r="E25" i="1"/>
  <c r="F25" i="1"/>
  <c r="D25" i="1"/>
  <c r="M29" i="2" l="1"/>
  <c r="M25" i="2"/>
  <c r="H29" i="3"/>
  <c r="H25" i="3"/>
  <c r="H31" i="3"/>
  <c r="M29" i="3"/>
  <c r="H27" i="3"/>
  <c r="M25" i="3"/>
  <c r="H31" i="2"/>
  <c r="H27" i="2"/>
  <c r="H26" i="2"/>
  <c r="H32" i="2"/>
  <c r="H30" i="2"/>
  <c r="H28" i="2"/>
  <c r="M31" i="2"/>
  <c r="H29" i="2"/>
  <c r="M27" i="2"/>
  <c r="H25" i="2"/>
  <c r="G25" i="1"/>
  <c r="H25" i="1" s="1"/>
  <c r="L26" i="1"/>
  <c r="M26" i="1" s="1"/>
  <c r="G30" i="1"/>
  <c r="G28" i="1"/>
  <c r="G32" i="1"/>
  <c r="L32" i="1"/>
  <c r="L30" i="1"/>
  <c r="L28" i="1"/>
  <c r="R32" i="1"/>
  <c r="R30" i="1"/>
  <c r="R28" i="1"/>
  <c r="G26" i="1"/>
  <c r="H26" i="1" s="1"/>
  <c r="L25" i="1"/>
  <c r="G29" i="1"/>
  <c r="G27" i="1"/>
  <c r="G31" i="1"/>
  <c r="L31" i="1"/>
  <c r="L29" i="1"/>
  <c r="L27" i="1"/>
  <c r="R31" i="1"/>
  <c r="R29" i="1"/>
  <c r="R27" i="1"/>
  <c r="M25" i="1"/>
  <c r="M27" i="1" l="1"/>
  <c r="M31" i="1"/>
  <c r="H27" i="1"/>
  <c r="M30" i="1"/>
  <c r="H32" i="1"/>
  <c r="H30" i="1"/>
  <c r="M29" i="1"/>
  <c r="H31" i="1"/>
  <c r="H29" i="1"/>
  <c r="M28" i="1"/>
  <c r="M32" i="1"/>
  <c r="H28" i="1"/>
</calcChain>
</file>

<file path=xl/sharedStrings.xml><?xml version="1.0" encoding="utf-8"?>
<sst xmlns="http://schemas.openxmlformats.org/spreadsheetml/2006/main" count="491" uniqueCount="73">
  <si>
    <t>User: USER</t>
  </si>
  <si>
    <t>Path: C:\Program Files (x86)\BMG\NEPHELOgalaxy\User\Data\</t>
  </si>
  <si>
    <t>Test Name: SOLUBILITY TEST</t>
  </si>
  <si>
    <t>Date: 5/29/2015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</si>
  <si>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</si>
  <si>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</si>
  <si>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</si>
  <si>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</si>
  <si>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</si>
  <si>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</si>
  <si>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</si>
  <si>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</si>
  <si>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</si>
  <si>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</si>
  <si>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VC(2%DMSO)</t>
  </si>
  <si>
    <t>Buffer</t>
  </si>
  <si>
    <t>50uM</t>
  </si>
  <si>
    <t>25uM</t>
  </si>
  <si>
    <t>2% DMSO</t>
  </si>
  <si>
    <t>5% DMSO</t>
  </si>
  <si>
    <t>10% DMSO</t>
  </si>
  <si>
    <t>20% DMSO</t>
  </si>
  <si>
    <t>n1</t>
  </si>
  <si>
    <t>n2</t>
  </si>
  <si>
    <t>n3</t>
  </si>
  <si>
    <t>Avg</t>
  </si>
  <si>
    <t>fold</t>
  </si>
  <si>
    <t>Controls</t>
  </si>
  <si>
    <t>VC(5%DMSO)</t>
  </si>
  <si>
    <t>VC(10%DMSO)</t>
  </si>
  <si>
    <t>VC(20%DMSO)</t>
  </si>
  <si>
    <t>Buffer:20mM KPO4 pH-8</t>
  </si>
  <si>
    <t>ID2: pH-8_2_5_10_20% DMSO</t>
  </si>
  <si>
    <t>ID3: 50_25uM_0h</t>
  </si>
  <si>
    <t>CRD1236</t>
  </si>
  <si>
    <t>CRD1264</t>
  </si>
  <si>
    <t>Test ID: 1037</t>
  </si>
  <si>
    <t>Time: 1:19:04 PM</t>
  </si>
  <si>
    <t>ID1: 11236_1262_KPO4</t>
  </si>
  <si>
    <t>Test ID: 1042</t>
  </si>
  <si>
    <t>Time: 2:14:26 PM</t>
  </si>
  <si>
    <t>ID1: 1236_1264_KPO4</t>
  </si>
  <si>
    <t>ID3: 50_25uM_1h</t>
  </si>
  <si>
    <t>Test ID: 1047</t>
  </si>
  <si>
    <t>Time: 3:13:21 PM</t>
  </si>
  <si>
    <t>ID3: 50_25uM_2h</t>
  </si>
  <si>
    <t>Test ID: 1052</t>
  </si>
  <si>
    <t>Time: 4:22:44 PM</t>
  </si>
  <si>
    <t>ID3: 50_25uM_3h</t>
  </si>
  <si>
    <t>Test ID: 1057</t>
  </si>
  <si>
    <t>Time: 5:20:54 PM</t>
  </si>
  <si>
    <t>ID3: 50_25uM_4h</t>
  </si>
  <si>
    <t>Test ID: 1061</t>
  </si>
  <si>
    <t>Time: 6:19:14 PM</t>
  </si>
  <si>
    <t>ID3: 50_25uM_5h</t>
  </si>
  <si>
    <t>0h</t>
  </si>
  <si>
    <t>1h</t>
  </si>
  <si>
    <t>2h</t>
  </si>
  <si>
    <t>3h</t>
  </si>
  <si>
    <t>4h</t>
  </si>
  <si>
    <t>5h</t>
  </si>
  <si>
    <t>CPD</t>
  </si>
  <si>
    <t>DMSO %</t>
  </si>
  <si>
    <t>Test ID: 1066</t>
  </si>
  <si>
    <t>Time: 7:11:43 PM</t>
  </si>
  <si>
    <t>ID3: 50_25uM_6h</t>
  </si>
  <si>
    <t>6h</t>
  </si>
  <si>
    <t>Test ID: 1071</t>
  </si>
  <si>
    <t>Date: 5/30/2015</t>
  </si>
  <si>
    <t>Time: 9:28:24 AM</t>
  </si>
  <si>
    <t>ID3: 50_25uM_18h</t>
  </si>
  <si>
    <t>20h</t>
  </si>
  <si>
    <t>Conc.(M)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</si>
</sst>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1" fontId="0" fillId="0" borderId="3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17" xfId="0" applyBorder="1"/>
    <xf numFmtId="1" fontId="0" fillId="0" borderId="14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0" fillId="0" borderId="20" xfId="0" applyBorder="1"/>
    <xf numFmtId="164" fontId="2" fillId="0" borderId="16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0" fillId="0" borderId="0" xfId="0"/>
    <xf numFmtId="164" fontId="2" fillId="2" borderId="14" xfId="0" applyNumberFormat="1" applyFont="1" applyFill="1" applyBorder="1" applyAlignment="1">
      <alignment horizontal="center"/>
    </xf>
    <xf numFmtId="0" fontId="0" fillId="0" borderId="0" xfId="0"/>
    <xf numFmtId="164" fontId="2" fillId="2" borderId="16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3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1" fontId="2" fillId="0" borderId="7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35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1" fillId="0" borderId="24" xfId="0" applyFont="1" applyBorder="1" applyAlignment="1"/>
    <xf numFmtId="0" fontId="1" fillId="0" borderId="23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1" fontId="0" fillId="3" borderId="16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3" borderId="14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4" borderId="31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11" fontId="0" fillId="0" borderId="3" xfId="0" applyNumberFormat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1" fontId="0" fillId="0" borderId="7" xfId="0" applyNumberFormat="1" applyBorder="1" applyAlignment="1">
      <alignment horizontal="center" vertical="center"/>
    </xf>
    <xf numFmtId="11" fontId="0" fillId="0" borderId="18" xfId="0" applyNumberFormat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D23" sqref="D23:M23"/>
    </sheetView>
  </sheetViews>
  <sheetFormatPr defaultRowHeight="15" x14ac:dyDescent="0.25"/>
  <cols>
    <col min="1" max="1" width="4.28515625" customWidth="1"/>
    <col min="2" max="2" width="11" customWidth="1"/>
    <col min="14" max="14" width="14" bestFit="1" customWidth="1"/>
  </cols>
  <sheetData>
    <row r="3" spans="1:13" x14ac:dyDescent="0.25">
      <c r="A3" s="49" t="s">
        <v>0</v>
      </c>
      <c r="B3" s="48"/>
      <c r="C3" s="48"/>
      <c r="D3" s="49" t="s">
        <v>1</v>
      </c>
      <c r="E3" s="48"/>
      <c r="F3" s="48"/>
      <c r="G3" s="48"/>
      <c r="H3" s="48"/>
      <c r="I3" s="48"/>
      <c r="J3" s="48"/>
      <c r="K3" s="49" t="s">
        <v>36</v>
      </c>
      <c r="L3" s="48"/>
      <c r="M3" s="48"/>
    </row>
    <row r="4" spans="1:13" x14ac:dyDescent="0.25">
      <c r="A4" s="49" t="s">
        <v>2</v>
      </c>
      <c r="B4" s="48"/>
      <c r="C4" s="48"/>
      <c r="D4" s="48"/>
      <c r="E4" s="48"/>
      <c r="F4" s="48"/>
      <c r="G4" s="48"/>
      <c r="H4" s="48"/>
      <c r="I4" s="49" t="s">
        <v>3</v>
      </c>
      <c r="J4" s="48"/>
      <c r="K4" s="49" t="s">
        <v>37</v>
      </c>
      <c r="L4" s="48"/>
      <c r="M4" s="48"/>
    </row>
    <row r="5" spans="1:13" x14ac:dyDescent="0.25">
      <c r="A5" s="49" t="s">
        <v>38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49" t="s">
        <v>32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x14ac:dyDescent="0.25">
      <c r="A7" s="49" t="s">
        <v>33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x14ac:dyDescent="0.25">
      <c r="A8" s="49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A12" s="48"/>
      <c r="B12" s="48" t="s">
        <v>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25">
      <c r="A13" s="48"/>
      <c r="B13" s="50">
        <v>1</v>
      </c>
      <c r="C13" s="50">
        <v>2</v>
      </c>
      <c r="D13" s="50">
        <v>3</v>
      </c>
      <c r="E13" s="50">
        <v>4</v>
      </c>
      <c r="F13" s="50">
        <v>5</v>
      </c>
      <c r="G13" s="50">
        <v>6</v>
      </c>
      <c r="H13" s="50">
        <v>7</v>
      </c>
      <c r="I13" s="50">
        <v>8</v>
      </c>
      <c r="J13" s="50">
        <v>9</v>
      </c>
      <c r="K13" s="50">
        <v>10</v>
      </c>
      <c r="L13" s="50">
        <v>11</v>
      </c>
      <c r="M13" s="50">
        <v>12</v>
      </c>
    </row>
    <row r="14" spans="1:13" x14ac:dyDescent="0.25">
      <c r="A14" s="50" t="s">
        <v>6</v>
      </c>
      <c r="B14" s="51">
        <v>6921</v>
      </c>
      <c r="C14" s="52">
        <v>7136</v>
      </c>
      <c r="D14" s="52">
        <v>6753</v>
      </c>
      <c r="E14" s="52">
        <v>532</v>
      </c>
      <c r="F14" s="52">
        <v>927</v>
      </c>
      <c r="G14" s="52">
        <v>724</v>
      </c>
      <c r="H14" s="52">
        <v>974</v>
      </c>
      <c r="I14" s="52">
        <v>912</v>
      </c>
      <c r="J14" s="52">
        <v>315</v>
      </c>
      <c r="K14" s="52"/>
      <c r="L14" s="52"/>
      <c r="M14" s="53"/>
    </row>
    <row r="15" spans="1:13" x14ac:dyDescent="0.25">
      <c r="A15" s="50" t="s">
        <v>7</v>
      </c>
      <c r="B15" s="54">
        <v>1524</v>
      </c>
      <c r="C15" s="55">
        <v>1448</v>
      </c>
      <c r="D15" s="55">
        <v>1475</v>
      </c>
      <c r="E15" s="55">
        <v>532</v>
      </c>
      <c r="F15" s="55">
        <v>507</v>
      </c>
      <c r="G15" s="55">
        <v>690</v>
      </c>
      <c r="H15" s="55">
        <v>328</v>
      </c>
      <c r="I15" s="55">
        <v>389</v>
      </c>
      <c r="J15" s="55">
        <v>392</v>
      </c>
      <c r="K15" s="55"/>
      <c r="L15" s="55"/>
      <c r="M15" s="56"/>
    </row>
    <row r="16" spans="1:13" x14ac:dyDescent="0.25">
      <c r="A16" s="50" t="s">
        <v>8</v>
      </c>
      <c r="B16" s="54">
        <v>9138</v>
      </c>
      <c r="C16" s="55">
        <v>10052</v>
      </c>
      <c r="D16" s="55">
        <v>10555</v>
      </c>
      <c r="E16" s="55">
        <v>856</v>
      </c>
      <c r="F16" s="55">
        <v>1096</v>
      </c>
      <c r="G16" s="55">
        <v>759</v>
      </c>
      <c r="H16" s="55">
        <v>743</v>
      </c>
      <c r="I16" s="55">
        <v>587</v>
      </c>
      <c r="J16" s="55">
        <v>627</v>
      </c>
      <c r="K16" s="55"/>
      <c r="L16" s="55"/>
      <c r="M16" s="56"/>
    </row>
    <row r="17" spans="1:18" x14ac:dyDescent="0.25">
      <c r="A17" s="50" t="s">
        <v>9</v>
      </c>
      <c r="B17" s="54">
        <v>1186</v>
      </c>
      <c r="C17" s="55">
        <v>2007</v>
      </c>
      <c r="D17" s="55">
        <v>1427</v>
      </c>
      <c r="E17" s="55">
        <v>505</v>
      </c>
      <c r="F17" s="55">
        <v>933</v>
      </c>
      <c r="G17" s="55">
        <v>593</v>
      </c>
      <c r="H17" s="55">
        <v>698</v>
      </c>
      <c r="I17" s="55">
        <v>356</v>
      </c>
      <c r="J17" s="55">
        <v>374</v>
      </c>
      <c r="K17" s="55"/>
      <c r="L17" s="55"/>
      <c r="M17" s="56"/>
    </row>
    <row r="18" spans="1:18" x14ac:dyDescent="0.25">
      <c r="A18" s="50" t="s">
        <v>10</v>
      </c>
      <c r="B18" s="54">
        <v>5640</v>
      </c>
      <c r="C18" s="55">
        <v>5976</v>
      </c>
      <c r="D18" s="55">
        <v>5852</v>
      </c>
      <c r="E18" s="55">
        <v>541</v>
      </c>
      <c r="F18" s="55">
        <v>543</v>
      </c>
      <c r="G18" s="55">
        <v>580</v>
      </c>
      <c r="H18" s="55">
        <v>427</v>
      </c>
      <c r="I18" s="55">
        <v>687</v>
      </c>
      <c r="J18" s="55">
        <v>477</v>
      </c>
      <c r="K18" s="55"/>
      <c r="L18" s="55"/>
      <c r="M18" s="56"/>
    </row>
    <row r="19" spans="1:18" x14ac:dyDescent="0.25">
      <c r="A19" s="50" t="s">
        <v>11</v>
      </c>
      <c r="B19" s="54">
        <v>744</v>
      </c>
      <c r="C19" s="55">
        <v>817</v>
      </c>
      <c r="D19" s="55">
        <v>1026</v>
      </c>
      <c r="E19" s="55">
        <v>836</v>
      </c>
      <c r="F19" s="55">
        <v>798</v>
      </c>
      <c r="G19" s="55">
        <v>841</v>
      </c>
      <c r="H19" s="55">
        <v>672</v>
      </c>
      <c r="I19" s="55">
        <v>626</v>
      </c>
      <c r="J19" s="55">
        <v>620</v>
      </c>
      <c r="K19" s="55"/>
      <c r="L19" s="55"/>
      <c r="M19" s="56"/>
    </row>
    <row r="20" spans="1:18" x14ac:dyDescent="0.25">
      <c r="A20" s="50" t="s">
        <v>12</v>
      </c>
      <c r="B20" s="54">
        <v>2582</v>
      </c>
      <c r="C20" s="55">
        <v>539</v>
      </c>
      <c r="D20" s="55">
        <v>648</v>
      </c>
      <c r="E20" s="55">
        <v>570</v>
      </c>
      <c r="F20" s="55">
        <v>631</v>
      </c>
      <c r="G20" s="55">
        <v>593</v>
      </c>
      <c r="H20" s="55">
        <v>872</v>
      </c>
      <c r="I20" s="55">
        <v>1387</v>
      </c>
      <c r="J20" s="55">
        <v>550</v>
      </c>
      <c r="K20" s="55"/>
      <c r="L20" s="55"/>
      <c r="M20" s="56"/>
    </row>
    <row r="21" spans="1:18" x14ac:dyDescent="0.25">
      <c r="A21" s="50" t="s">
        <v>13</v>
      </c>
      <c r="B21" s="57">
        <v>751</v>
      </c>
      <c r="C21" s="58">
        <v>643</v>
      </c>
      <c r="D21" s="58">
        <v>601</v>
      </c>
      <c r="E21" s="58">
        <v>696</v>
      </c>
      <c r="F21" s="58">
        <v>636</v>
      </c>
      <c r="G21" s="58">
        <v>687</v>
      </c>
      <c r="H21" s="58">
        <v>450</v>
      </c>
      <c r="I21" s="58">
        <v>335</v>
      </c>
      <c r="J21" s="58">
        <v>463</v>
      </c>
      <c r="K21" s="58"/>
      <c r="L21" s="58"/>
      <c r="M21" s="59"/>
    </row>
    <row r="22" spans="1:18" ht="15.75" thickBot="1" x14ac:dyDescent="0.3"/>
    <row r="23" spans="1:18" x14ac:dyDescent="0.25">
      <c r="B23" s="10"/>
      <c r="C23" s="11"/>
      <c r="D23" s="146" t="s">
        <v>34</v>
      </c>
      <c r="E23" s="147"/>
      <c r="F23" s="147"/>
      <c r="G23" s="147"/>
      <c r="H23" s="148"/>
      <c r="I23" s="149" t="s">
        <v>35</v>
      </c>
      <c r="J23" s="147"/>
      <c r="K23" s="147"/>
      <c r="L23" s="147"/>
      <c r="M23" s="148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6921</v>
      </c>
      <c r="E25" s="4">
        <f t="shared" si="0"/>
        <v>7136</v>
      </c>
      <c r="F25" s="4">
        <f t="shared" si="0"/>
        <v>6753</v>
      </c>
      <c r="G25" s="7">
        <f>AVERAGE(D25:F25)</f>
        <v>6936.666666666667</v>
      </c>
      <c r="H25" s="26">
        <f>G25/$R$25</f>
        <v>9.4547932757837359</v>
      </c>
      <c r="I25" s="19">
        <f t="shared" ref="I25:K26" si="1">E14</f>
        <v>532</v>
      </c>
      <c r="J25" s="4">
        <f t="shared" si="1"/>
        <v>927</v>
      </c>
      <c r="K25" s="4">
        <f t="shared" si="1"/>
        <v>724</v>
      </c>
      <c r="L25" s="7">
        <f>AVERAGE(I25:K25)</f>
        <v>727.66666666666663</v>
      </c>
      <c r="M25" s="29">
        <f>L25/$R$25</f>
        <v>0.991821899136756</v>
      </c>
      <c r="N25" s="19" t="s">
        <v>14</v>
      </c>
      <c r="O25" s="4">
        <f>H14</f>
        <v>974</v>
      </c>
      <c r="P25" s="4">
        <f t="shared" ref="P25:Q25" si="2">I14</f>
        <v>912</v>
      </c>
      <c r="Q25" s="4">
        <f t="shared" si="2"/>
        <v>315</v>
      </c>
      <c r="R25" s="22">
        <f>AVERAGE(O25:Q25)</f>
        <v>733.66666666666663</v>
      </c>
    </row>
    <row r="26" spans="1:18" x14ac:dyDescent="0.25">
      <c r="B26" s="183"/>
      <c r="C26" s="6" t="s">
        <v>17</v>
      </c>
      <c r="D26" s="5">
        <f t="shared" si="0"/>
        <v>1524</v>
      </c>
      <c r="E26" s="6">
        <f t="shared" si="0"/>
        <v>1448</v>
      </c>
      <c r="F26" s="6">
        <f t="shared" si="0"/>
        <v>1475</v>
      </c>
      <c r="G26" s="8">
        <f t="shared" ref="G26:G32" si="3">AVERAGE(D26:F26)</f>
        <v>1482.3333333333333</v>
      </c>
      <c r="H26" s="28">
        <f>G26/$R$25</f>
        <v>2.02044525215811</v>
      </c>
      <c r="I26" s="20">
        <f t="shared" si="1"/>
        <v>532</v>
      </c>
      <c r="J26" s="6">
        <f t="shared" si="1"/>
        <v>507</v>
      </c>
      <c r="K26" s="6">
        <f t="shared" si="1"/>
        <v>690</v>
      </c>
      <c r="L26" s="8">
        <f t="shared" ref="L26:L32" si="4">AVERAGE(I26:K26)</f>
        <v>576.33333333333337</v>
      </c>
      <c r="M26" s="28">
        <f>L26/$R$25</f>
        <v>0.78555202180826911</v>
      </c>
      <c r="N26" s="20" t="s">
        <v>15</v>
      </c>
      <c r="O26" s="6">
        <f t="shared" ref="O26:Q26" si="5">H15</f>
        <v>328</v>
      </c>
      <c r="P26" s="6">
        <f t="shared" si="5"/>
        <v>389</v>
      </c>
      <c r="Q26" s="6">
        <f t="shared" si="5"/>
        <v>392</v>
      </c>
      <c r="R26" s="23">
        <f t="shared" ref="R26:R32" si="6">AVERAGE(O26:Q26)</f>
        <v>369.66666666666669</v>
      </c>
    </row>
    <row r="27" spans="1:18" x14ac:dyDescent="0.25">
      <c r="B27" s="179" t="s">
        <v>19</v>
      </c>
      <c r="C27" s="4" t="s">
        <v>16</v>
      </c>
      <c r="D27" s="3">
        <f t="shared" si="0"/>
        <v>9138</v>
      </c>
      <c r="E27" s="4">
        <f t="shared" si="0"/>
        <v>10052</v>
      </c>
      <c r="F27" s="4">
        <f t="shared" si="0"/>
        <v>10555</v>
      </c>
      <c r="G27" s="7">
        <f t="shared" si="3"/>
        <v>9915</v>
      </c>
      <c r="H27" s="32">
        <f>G27/$R$27</f>
        <v>15.199284619315277</v>
      </c>
      <c r="I27" s="19">
        <f t="shared" ref="I27:K27" si="7">E16</f>
        <v>856</v>
      </c>
      <c r="J27" s="4">
        <f t="shared" si="7"/>
        <v>1096</v>
      </c>
      <c r="K27" s="4">
        <f t="shared" si="7"/>
        <v>759</v>
      </c>
      <c r="L27" s="7">
        <f t="shared" si="4"/>
        <v>903.66666666666663</v>
      </c>
      <c r="M27" s="29">
        <f>L27/$R$27</f>
        <v>1.3852835973428717</v>
      </c>
      <c r="N27" s="19" t="s">
        <v>28</v>
      </c>
      <c r="O27" s="4">
        <f t="shared" ref="O27:Q27" si="8">H16</f>
        <v>743</v>
      </c>
      <c r="P27" s="4">
        <f t="shared" si="8"/>
        <v>587</v>
      </c>
      <c r="Q27" s="4">
        <f t="shared" si="8"/>
        <v>627</v>
      </c>
      <c r="R27" s="22">
        <f t="shared" si="6"/>
        <v>652.33333333333337</v>
      </c>
    </row>
    <row r="28" spans="1:18" x14ac:dyDescent="0.25">
      <c r="B28" s="184"/>
      <c r="C28" s="2" t="s">
        <v>17</v>
      </c>
      <c r="D28" s="1">
        <f t="shared" si="0"/>
        <v>1186</v>
      </c>
      <c r="E28" s="2">
        <f t="shared" si="0"/>
        <v>2007</v>
      </c>
      <c r="F28" s="2">
        <f t="shared" si="0"/>
        <v>1427</v>
      </c>
      <c r="G28" s="9">
        <f t="shared" si="3"/>
        <v>1540</v>
      </c>
      <c r="H28" s="30">
        <f>G28/$R$27</f>
        <v>2.3607562595809912</v>
      </c>
      <c r="I28" s="12">
        <f t="shared" ref="I28:K28" si="9">E17</f>
        <v>505</v>
      </c>
      <c r="J28" s="2">
        <f t="shared" si="9"/>
        <v>933</v>
      </c>
      <c r="K28" s="2">
        <f t="shared" si="9"/>
        <v>593</v>
      </c>
      <c r="L28" s="9">
        <f t="shared" si="4"/>
        <v>677</v>
      </c>
      <c r="M28" s="30">
        <f>L28/$R$27</f>
        <v>1.0378129790495656</v>
      </c>
      <c r="N28" s="20" t="s">
        <v>15</v>
      </c>
      <c r="O28" s="2">
        <f t="shared" ref="O28:Q28" si="10">H17</f>
        <v>698</v>
      </c>
      <c r="P28" s="2">
        <f t="shared" si="10"/>
        <v>356</v>
      </c>
      <c r="Q28" s="2">
        <f t="shared" si="10"/>
        <v>374</v>
      </c>
      <c r="R28" s="24">
        <f t="shared" si="6"/>
        <v>476</v>
      </c>
    </row>
    <row r="29" spans="1:18" x14ac:dyDescent="0.25">
      <c r="B29" s="179" t="s">
        <v>20</v>
      </c>
      <c r="C29" s="4" t="s">
        <v>16</v>
      </c>
      <c r="D29" s="3">
        <f t="shared" si="0"/>
        <v>5640</v>
      </c>
      <c r="E29" s="4">
        <f t="shared" si="0"/>
        <v>5976</v>
      </c>
      <c r="F29" s="4">
        <f t="shared" si="0"/>
        <v>5852</v>
      </c>
      <c r="G29" s="7">
        <f t="shared" si="3"/>
        <v>5822.666666666667</v>
      </c>
      <c r="H29" s="32">
        <f>G29/$R$29</f>
        <v>10.979258328095538</v>
      </c>
      <c r="I29" s="19">
        <f t="shared" ref="I29:K29" si="11">E18</f>
        <v>541</v>
      </c>
      <c r="J29" s="4">
        <f t="shared" si="11"/>
        <v>543</v>
      </c>
      <c r="K29" s="4">
        <f t="shared" si="11"/>
        <v>580</v>
      </c>
      <c r="L29" s="7">
        <f t="shared" si="4"/>
        <v>554.66666666666663</v>
      </c>
      <c r="M29" s="29">
        <f>L29/$R$29</f>
        <v>1.0458830923947202</v>
      </c>
      <c r="N29" s="19" t="s">
        <v>29</v>
      </c>
      <c r="O29" s="4">
        <f t="shared" ref="O29:Q29" si="12">H18</f>
        <v>427</v>
      </c>
      <c r="P29" s="4">
        <f t="shared" si="12"/>
        <v>687</v>
      </c>
      <c r="Q29" s="4">
        <f t="shared" si="12"/>
        <v>477</v>
      </c>
      <c r="R29" s="22">
        <f t="shared" si="6"/>
        <v>530.33333333333337</v>
      </c>
    </row>
    <row r="30" spans="1:18" x14ac:dyDescent="0.25">
      <c r="B30" s="183"/>
      <c r="C30" s="6" t="s">
        <v>17</v>
      </c>
      <c r="D30" s="5">
        <f t="shared" si="0"/>
        <v>744</v>
      </c>
      <c r="E30" s="6">
        <f t="shared" si="0"/>
        <v>817</v>
      </c>
      <c r="F30" s="6">
        <f t="shared" si="0"/>
        <v>1026</v>
      </c>
      <c r="G30" s="8">
        <f t="shared" si="3"/>
        <v>862.33333333333337</v>
      </c>
      <c r="H30" s="15">
        <f>G30/$R$29</f>
        <v>1.6260213702074167</v>
      </c>
      <c r="I30" s="20">
        <f t="shared" ref="I30:K30" si="13">E19</f>
        <v>836</v>
      </c>
      <c r="J30" s="6">
        <f t="shared" si="13"/>
        <v>798</v>
      </c>
      <c r="K30" s="6">
        <f t="shared" si="13"/>
        <v>841</v>
      </c>
      <c r="L30" s="8">
        <f t="shared" si="4"/>
        <v>825</v>
      </c>
      <c r="M30" s="15">
        <f>L30/$R$29</f>
        <v>1.555625392834695</v>
      </c>
      <c r="N30" s="20" t="s">
        <v>15</v>
      </c>
      <c r="O30" s="6">
        <f t="shared" ref="O30:Q30" si="14">H19</f>
        <v>672</v>
      </c>
      <c r="P30" s="6">
        <f t="shared" si="14"/>
        <v>626</v>
      </c>
      <c r="Q30" s="6">
        <f t="shared" si="14"/>
        <v>620</v>
      </c>
      <c r="R30" s="23">
        <f t="shared" si="6"/>
        <v>639.33333333333337</v>
      </c>
    </row>
    <row r="31" spans="1:18" x14ac:dyDescent="0.25">
      <c r="B31" s="179" t="s">
        <v>21</v>
      </c>
      <c r="C31" s="4" t="s">
        <v>16</v>
      </c>
      <c r="D31" s="3">
        <f t="shared" si="0"/>
        <v>2582</v>
      </c>
      <c r="E31" s="4">
        <f t="shared" si="0"/>
        <v>539</v>
      </c>
      <c r="F31" s="4">
        <f t="shared" si="0"/>
        <v>648</v>
      </c>
      <c r="G31" s="7">
        <f t="shared" si="3"/>
        <v>1256.3333333333333</v>
      </c>
      <c r="H31" s="14">
        <f>G31/$R$31</f>
        <v>1.341758632965468</v>
      </c>
      <c r="I31" s="19">
        <f t="shared" ref="I31:K31" si="15">E20</f>
        <v>570</v>
      </c>
      <c r="J31" s="4">
        <f t="shared" si="15"/>
        <v>631</v>
      </c>
      <c r="K31" s="4">
        <f t="shared" si="15"/>
        <v>593</v>
      </c>
      <c r="L31" s="7">
        <f t="shared" si="4"/>
        <v>598</v>
      </c>
      <c r="M31" s="14">
        <f>L31/$R$31</f>
        <v>0.63866144535421854</v>
      </c>
      <c r="N31" s="19" t="s">
        <v>30</v>
      </c>
      <c r="O31" s="4">
        <f t="shared" ref="O31:Q31" si="16">H20</f>
        <v>872</v>
      </c>
      <c r="P31" s="4">
        <f t="shared" si="16"/>
        <v>1387</v>
      </c>
      <c r="Q31" s="4">
        <f t="shared" si="16"/>
        <v>550</v>
      </c>
      <c r="R31" s="22">
        <f t="shared" si="6"/>
        <v>936.33333333333337</v>
      </c>
    </row>
    <row r="32" spans="1:18" ht="15.75" thickBot="1" x14ac:dyDescent="0.3">
      <c r="B32" s="180"/>
      <c r="C32" s="16" t="s">
        <v>17</v>
      </c>
      <c r="D32" s="27">
        <f t="shared" si="0"/>
        <v>751</v>
      </c>
      <c r="E32" s="16">
        <f t="shared" si="0"/>
        <v>643</v>
      </c>
      <c r="F32" s="16">
        <f t="shared" si="0"/>
        <v>601</v>
      </c>
      <c r="G32" s="17">
        <f t="shared" si="3"/>
        <v>665</v>
      </c>
      <c r="H32" s="18">
        <f>G32/$R$31</f>
        <v>0.71021715913136341</v>
      </c>
      <c r="I32" s="21">
        <f t="shared" ref="I32:K32" si="17">E21</f>
        <v>696</v>
      </c>
      <c r="J32" s="16">
        <f t="shared" si="17"/>
        <v>636</v>
      </c>
      <c r="K32" s="16">
        <f t="shared" si="17"/>
        <v>687</v>
      </c>
      <c r="L32" s="17">
        <f t="shared" si="4"/>
        <v>673</v>
      </c>
      <c r="M32" s="18">
        <f>L32/$R$31</f>
        <v>0.71876112495550015</v>
      </c>
      <c r="N32" s="21" t="s">
        <v>15</v>
      </c>
      <c r="O32" s="16">
        <f t="shared" ref="O32:Q32" si="18">H21</f>
        <v>450</v>
      </c>
      <c r="P32" s="16">
        <f t="shared" si="18"/>
        <v>335</v>
      </c>
      <c r="Q32" s="16">
        <f t="shared" si="18"/>
        <v>463</v>
      </c>
      <c r="R32" s="25">
        <f t="shared" si="6"/>
        <v>416</v>
      </c>
    </row>
    <row r="36" spans="2:2" x14ac:dyDescent="0.25">
      <c r="B36" t="s">
        <v>31</v>
      </c>
    </row>
  </sheetData>
  <mergeCells count="5">
    <mergeCell ref="B31:B32"/>
    <mergeCell ref="O23:R23"/>
    <mergeCell ref="B25:B26"/>
    <mergeCell ref="B27:B28"/>
    <mergeCell ref="B29:B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Q17" sqref="Q17"/>
    </sheetView>
  </sheetViews>
  <sheetFormatPr defaultRowHeight="15" x14ac:dyDescent="0.25"/>
  <cols>
    <col min="1" max="1" width="4.28515625" style="31" customWidth="1"/>
    <col min="2" max="2" width="11" style="31" customWidth="1"/>
    <col min="3" max="13" width="9.140625" style="31"/>
    <col min="14" max="14" width="14" style="31" bestFit="1" customWidth="1"/>
    <col min="15" max="16384" width="9.140625" style="31"/>
  </cols>
  <sheetData>
    <row r="3" spans="1:13" x14ac:dyDescent="0.25">
      <c r="A3" s="37" t="s">
        <v>0</v>
      </c>
      <c r="B3" s="36"/>
      <c r="C3" s="36"/>
      <c r="D3" s="37" t="s">
        <v>1</v>
      </c>
      <c r="E3" s="36"/>
      <c r="F3" s="36"/>
      <c r="G3" s="36"/>
      <c r="H3" s="36"/>
      <c r="I3" s="36"/>
      <c r="J3" s="36"/>
      <c r="K3" s="37" t="s">
        <v>39</v>
      </c>
      <c r="L3" s="36"/>
      <c r="M3" s="36"/>
    </row>
    <row r="4" spans="1:13" x14ac:dyDescent="0.25">
      <c r="A4" s="37" t="s">
        <v>2</v>
      </c>
      <c r="B4" s="36"/>
      <c r="C4" s="36"/>
      <c r="D4" s="36"/>
      <c r="E4" s="36"/>
      <c r="F4" s="36"/>
      <c r="G4" s="36"/>
      <c r="H4" s="36"/>
      <c r="I4" s="37" t="s">
        <v>3</v>
      </c>
      <c r="J4" s="36"/>
      <c r="K4" s="37" t="s">
        <v>40</v>
      </c>
      <c r="L4" s="36"/>
      <c r="M4" s="36"/>
    </row>
    <row r="5" spans="1:13" x14ac:dyDescent="0.25">
      <c r="A5" s="37" t="s">
        <v>41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5">
      <c r="A6" s="37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5">
      <c r="A7" s="37" t="s">
        <v>42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25">
      <c r="A8" s="37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36"/>
      <c r="B12" s="36" t="s">
        <v>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5">
      <c r="A13" s="36"/>
      <c r="B13" s="38">
        <v>1</v>
      </c>
      <c r="C13" s="38">
        <v>2</v>
      </c>
      <c r="D13" s="38">
        <v>3</v>
      </c>
      <c r="E13" s="38">
        <v>4</v>
      </c>
      <c r="F13" s="38">
        <v>5</v>
      </c>
      <c r="G13" s="38">
        <v>6</v>
      </c>
      <c r="H13" s="38">
        <v>7</v>
      </c>
      <c r="I13" s="38">
        <v>8</v>
      </c>
      <c r="J13" s="38">
        <v>9</v>
      </c>
      <c r="K13" s="38">
        <v>10</v>
      </c>
      <c r="L13" s="38">
        <v>11</v>
      </c>
      <c r="M13" s="38">
        <v>12</v>
      </c>
    </row>
    <row r="14" spans="1:13" x14ac:dyDescent="0.25">
      <c r="A14" s="38" t="s">
        <v>6</v>
      </c>
      <c r="B14" s="39">
        <v>8418</v>
      </c>
      <c r="C14" s="40">
        <v>9069</v>
      </c>
      <c r="D14" s="40">
        <v>8385</v>
      </c>
      <c r="E14" s="40">
        <v>548</v>
      </c>
      <c r="F14" s="40">
        <v>873</v>
      </c>
      <c r="G14" s="40">
        <v>734</v>
      </c>
      <c r="H14" s="40">
        <v>518</v>
      </c>
      <c r="I14" s="40">
        <v>644</v>
      </c>
      <c r="J14" s="40">
        <v>395</v>
      </c>
      <c r="K14" s="40"/>
      <c r="L14" s="40"/>
      <c r="M14" s="41"/>
    </row>
    <row r="15" spans="1:13" x14ac:dyDescent="0.25">
      <c r="A15" s="38" t="s">
        <v>7</v>
      </c>
      <c r="B15" s="42">
        <v>1688</v>
      </c>
      <c r="C15" s="43">
        <v>1639</v>
      </c>
      <c r="D15" s="43">
        <v>1648</v>
      </c>
      <c r="E15" s="43">
        <v>554</v>
      </c>
      <c r="F15" s="43">
        <v>536</v>
      </c>
      <c r="G15" s="43">
        <v>650</v>
      </c>
      <c r="H15" s="43">
        <v>412</v>
      </c>
      <c r="I15" s="43">
        <v>485</v>
      </c>
      <c r="J15" s="43">
        <v>526</v>
      </c>
      <c r="K15" s="43"/>
      <c r="L15" s="43"/>
      <c r="M15" s="44"/>
    </row>
    <row r="16" spans="1:13" x14ac:dyDescent="0.25">
      <c r="A16" s="38" t="s">
        <v>8</v>
      </c>
      <c r="B16" s="42">
        <v>11830</v>
      </c>
      <c r="C16" s="43">
        <v>13057</v>
      </c>
      <c r="D16" s="43">
        <v>13470</v>
      </c>
      <c r="E16" s="43">
        <v>864</v>
      </c>
      <c r="F16" s="43">
        <v>1064</v>
      </c>
      <c r="G16" s="43">
        <v>764</v>
      </c>
      <c r="H16" s="43">
        <v>749</v>
      </c>
      <c r="I16" s="43">
        <v>644</v>
      </c>
      <c r="J16" s="43">
        <v>633</v>
      </c>
      <c r="K16" s="43"/>
      <c r="L16" s="43"/>
      <c r="M16" s="44"/>
    </row>
    <row r="17" spans="1:18" x14ac:dyDescent="0.25">
      <c r="A17" s="38" t="s">
        <v>9</v>
      </c>
      <c r="B17" s="42">
        <v>1635</v>
      </c>
      <c r="C17" s="43">
        <v>2347</v>
      </c>
      <c r="D17" s="43">
        <v>1816</v>
      </c>
      <c r="E17" s="43">
        <v>539</v>
      </c>
      <c r="F17" s="43">
        <v>960</v>
      </c>
      <c r="G17" s="43">
        <v>611</v>
      </c>
      <c r="H17" s="43">
        <v>714</v>
      </c>
      <c r="I17" s="43">
        <v>358</v>
      </c>
      <c r="J17" s="43">
        <v>372</v>
      </c>
      <c r="K17" s="43"/>
      <c r="L17" s="43"/>
      <c r="M17" s="44"/>
    </row>
    <row r="18" spans="1:18" x14ac:dyDescent="0.25">
      <c r="A18" s="38" t="s">
        <v>10</v>
      </c>
      <c r="B18" s="42">
        <v>10661</v>
      </c>
      <c r="C18" s="43">
        <v>10362</v>
      </c>
      <c r="D18" s="43">
        <v>10277</v>
      </c>
      <c r="E18" s="43">
        <v>560</v>
      </c>
      <c r="F18" s="43">
        <v>562</v>
      </c>
      <c r="G18" s="43">
        <v>620</v>
      </c>
      <c r="H18" s="43">
        <v>565</v>
      </c>
      <c r="I18" s="43">
        <v>719</v>
      </c>
      <c r="J18" s="43">
        <v>500</v>
      </c>
      <c r="K18" s="43"/>
      <c r="L18" s="43"/>
      <c r="M18" s="44"/>
    </row>
    <row r="19" spans="1:18" x14ac:dyDescent="0.25">
      <c r="A19" s="38" t="s">
        <v>11</v>
      </c>
      <c r="B19" s="42">
        <v>980</v>
      </c>
      <c r="C19" s="43">
        <v>1020</v>
      </c>
      <c r="D19" s="43">
        <v>1213</v>
      </c>
      <c r="E19" s="43">
        <v>866</v>
      </c>
      <c r="F19" s="43">
        <v>830</v>
      </c>
      <c r="G19" s="43">
        <v>856</v>
      </c>
      <c r="H19" s="43">
        <v>677</v>
      </c>
      <c r="I19" s="43">
        <v>633</v>
      </c>
      <c r="J19" s="43">
        <v>628</v>
      </c>
      <c r="K19" s="43"/>
      <c r="L19" s="43"/>
      <c r="M19" s="44"/>
    </row>
    <row r="20" spans="1:18" x14ac:dyDescent="0.25">
      <c r="A20" s="38" t="s">
        <v>12</v>
      </c>
      <c r="B20" s="42">
        <v>2731</v>
      </c>
      <c r="C20" s="43">
        <v>601</v>
      </c>
      <c r="D20" s="43">
        <v>748</v>
      </c>
      <c r="E20" s="43">
        <v>601</v>
      </c>
      <c r="F20" s="43">
        <v>662</v>
      </c>
      <c r="G20" s="43">
        <v>636</v>
      </c>
      <c r="H20" s="43">
        <v>901</v>
      </c>
      <c r="I20" s="43">
        <v>1455</v>
      </c>
      <c r="J20" s="43">
        <v>566</v>
      </c>
      <c r="K20" s="43"/>
      <c r="L20" s="43"/>
      <c r="M20" s="44"/>
    </row>
    <row r="21" spans="1:18" x14ac:dyDescent="0.25">
      <c r="A21" s="38" t="s">
        <v>13</v>
      </c>
      <c r="B21" s="45">
        <v>816</v>
      </c>
      <c r="C21" s="46">
        <v>687</v>
      </c>
      <c r="D21" s="46">
        <v>642</v>
      </c>
      <c r="E21" s="46">
        <v>704</v>
      </c>
      <c r="F21" s="46">
        <v>1216</v>
      </c>
      <c r="G21" s="46">
        <v>687</v>
      </c>
      <c r="H21" s="46">
        <v>456</v>
      </c>
      <c r="I21" s="46">
        <v>343</v>
      </c>
      <c r="J21" s="46">
        <v>464</v>
      </c>
      <c r="K21" s="46"/>
      <c r="L21" s="46"/>
      <c r="M21" s="47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8418</v>
      </c>
      <c r="E25" s="4">
        <f t="shared" si="0"/>
        <v>9069</v>
      </c>
      <c r="F25" s="4">
        <f t="shared" si="0"/>
        <v>8385</v>
      </c>
      <c r="G25" s="7">
        <f>AVERAGE(D25:F25)</f>
        <v>8624</v>
      </c>
      <c r="H25" s="26">
        <f>G25/$R$25</f>
        <v>16.616570327552985</v>
      </c>
      <c r="I25" s="19">
        <f t="shared" ref="I25:K32" si="1">E14</f>
        <v>548</v>
      </c>
      <c r="J25" s="4">
        <f t="shared" si="1"/>
        <v>873</v>
      </c>
      <c r="K25" s="4">
        <f t="shared" si="1"/>
        <v>734</v>
      </c>
      <c r="L25" s="7">
        <f>AVERAGE(I25:K25)</f>
        <v>718.33333333333337</v>
      </c>
      <c r="M25" s="29">
        <f>L25/$R$25</f>
        <v>1.3840719332048812</v>
      </c>
      <c r="N25" s="19" t="s">
        <v>14</v>
      </c>
      <c r="O25" s="4">
        <f>H14</f>
        <v>518</v>
      </c>
      <c r="P25" s="4">
        <f t="shared" ref="P25:Q25" si="2">I14</f>
        <v>644</v>
      </c>
      <c r="Q25" s="4">
        <f t="shared" si="2"/>
        <v>395</v>
      </c>
      <c r="R25" s="22">
        <f>AVERAGE(O25:Q25)</f>
        <v>519</v>
      </c>
    </row>
    <row r="26" spans="1:18" x14ac:dyDescent="0.25">
      <c r="B26" s="183"/>
      <c r="C26" s="6" t="s">
        <v>17</v>
      </c>
      <c r="D26" s="5">
        <f t="shared" si="0"/>
        <v>1688</v>
      </c>
      <c r="E26" s="6">
        <f t="shared" si="0"/>
        <v>1639</v>
      </c>
      <c r="F26" s="6">
        <f t="shared" si="0"/>
        <v>1648</v>
      </c>
      <c r="G26" s="8">
        <f t="shared" ref="G26:G32" si="3">AVERAGE(D26:F26)</f>
        <v>1658.3333333333333</v>
      </c>
      <c r="H26" s="34">
        <f>G26/$R$25</f>
        <v>3.1952472703917789</v>
      </c>
      <c r="I26" s="20">
        <f t="shared" si="1"/>
        <v>554</v>
      </c>
      <c r="J26" s="6">
        <f t="shared" si="1"/>
        <v>536</v>
      </c>
      <c r="K26" s="6">
        <f t="shared" si="1"/>
        <v>650</v>
      </c>
      <c r="L26" s="8">
        <f t="shared" ref="L26:L32" si="4">AVERAGE(I26:K26)</f>
        <v>580</v>
      </c>
      <c r="M26" s="28">
        <f>L26/$R$25</f>
        <v>1.117533718689788</v>
      </c>
      <c r="N26" s="20" t="s">
        <v>15</v>
      </c>
      <c r="O26" s="6">
        <f t="shared" ref="O26:Q32" si="5">H15</f>
        <v>412</v>
      </c>
      <c r="P26" s="6">
        <f t="shared" si="5"/>
        <v>485</v>
      </c>
      <c r="Q26" s="6">
        <f t="shared" si="5"/>
        <v>526</v>
      </c>
      <c r="R26" s="23">
        <f t="shared" ref="R26:R32" si="6">AVERAGE(O26:Q26)</f>
        <v>474.33333333333331</v>
      </c>
    </row>
    <row r="27" spans="1:18" x14ac:dyDescent="0.25">
      <c r="B27" s="179" t="s">
        <v>19</v>
      </c>
      <c r="C27" s="4" t="s">
        <v>16</v>
      </c>
      <c r="D27" s="3">
        <f t="shared" si="0"/>
        <v>11830</v>
      </c>
      <c r="E27" s="4">
        <f t="shared" si="0"/>
        <v>13057</v>
      </c>
      <c r="F27" s="4">
        <f t="shared" si="0"/>
        <v>13470</v>
      </c>
      <c r="G27" s="7">
        <f t="shared" si="3"/>
        <v>12785.666666666666</v>
      </c>
      <c r="H27" s="32">
        <f>G27/$R$27</f>
        <v>18.932379072063178</v>
      </c>
      <c r="I27" s="19">
        <f t="shared" si="1"/>
        <v>864</v>
      </c>
      <c r="J27" s="4">
        <f t="shared" si="1"/>
        <v>1064</v>
      </c>
      <c r="K27" s="4">
        <f t="shared" si="1"/>
        <v>764</v>
      </c>
      <c r="L27" s="7">
        <f t="shared" si="4"/>
        <v>897.33333333333337</v>
      </c>
      <c r="M27" s="29">
        <f>L27/$R$27</f>
        <v>1.3287265547877591</v>
      </c>
      <c r="N27" s="19" t="s">
        <v>28</v>
      </c>
      <c r="O27" s="4">
        <f t="shared" si="5"/>
        <v>749</v>
      </c>
      <c r="P27" s="4">
        <f t="shared" si="5"/>
        <v>644</v>
      </c>
      <c r="Q27" s="4">
        <f t="shared" si="5"/>
        <v>633</v>
      </c>
      <c r="R27" s="22">
        <f t="shared" si="6"/>
        <v>675.33333333333337</v>
      </c>
    </row>
    <row r="28" spans="1:18" x14ac:dyDescent="0.25">
      <c r="B28" s="184"/>
      <c r="C28" s="2" t="s">
        <v>17</v>
      </c>
      <c r="D28" s="1">
        <f t="shared" si="0"/>
        <v>1635</v>
      </c>
      <c r="E28" s="2">
        <f t="shared" si="0"/>
        <v>2347</v>
      </c>
      <c r="F28" s="2">
        <f t="shared" si="0"/>
        <v>1816</v>
      </c>
      <c r="G28" s="9">
        <f t="shared" si="3"/>
        <v>1932.6666666666667</v>
      </c>
      <c r="H28" s="35">
        <f>G28/$R$27</f>
        <v>2.8617966436327738</v>
      </c>
      <c r="I28" s="12">
        <f t="shared" si="1"/>
        <v>539</v>
      </c>
      <c r="J28" s="2">
        <f t="shared" si="1"/>
        <v>960</v>
      </c>
      <c r="K28" s="2">
        <f t="shared" si="1"/>
        <v>611</v>
      </c>
      <c r="L28" s="9">
        <f t="shared" si="4"/>
        <v>703.33333333333337</v>
      </c>
      <c r="M28" s="30">
        <f>L28/$R$27</f>
        <v>1.0414610069101677</v>
      </c>
      <c r="N28" s="20" t="s">
        <v>15</v>
      </c>
      <c r="O28" s="2">
        <f t="shared" si="5"/>
        <v>714</v>
      </c>
      <c r="P28" s="2">
        <f t="shared" si="5"/>
        <v>358</v>
      </c>
      <c r="Q28" s="2">
        <f t="shared" si="5"/>
        <v>372</v>
      </c>
      <c r="R28" s="24">
        <f t="shared" si="6"/>
        <v>481.33333333333331</v>
      </c>
    </row>
    <row r="29" spans="1:18" x14ac:dyDescent="0.25">
      <c r="B29" s="179" t="s">
        <v>20</v>
      </c>
      <c r="C29" s="4" t="s">
        <v>16</v>
      </c>
      <c r="D29" s="3">
        <f t="shared" si="0"/>
        <v>10661</v>
      </c>
      <c r="E29" s="4">
        <f t="shared" si="0"/>
        <v>10362</v>
      </c>
      <c r="F29" s="4">
        <f t="shared" si="0"/>
        <v>10277</v>
      </c>
      <c r="G29" s="7">
        <f t="shared" si="3"/>
        <v>10433.333333333334</v>
      </c>
      <c r="H29" s="32">
        <f>G29/$R$29</f>
        <v>17.544843049327355</v>
      </c>
      <c r="I29" s="19">
        <f t="shared" si="1"/>
        <v>560</v>
      </c>
      <c r="J29" s="4">
        <f t="shared" si="1"/>
        <v>562</v>
      </c>
      <c r="K29" s="4">
        <f t="shared" si="1"/>
        <v>620</v>
      </c>
      <c r="L29" s="7">
        <f t="shared" si="4"/>
        <v>580.66666666666663</v>
      </c>
      <c r="M29" s="29">
        <f>L29/$R$29</f>
        <v>0.976457399103139</v>
      </c>
      <c r="N29" s="19" t="s">
        <v>29</v>
      </c>
      <c r="O29" s="4">
        <f t="shared" si="5"/>
        <v>565</v>
      </c>
      <c r="P29" s="4">
        <f t="shared" si="5"/>
        <v>719</v>
      </c>
      <c r="Q29" s="4">
        <f t="shared" si="5"/>
        <v>500</v>
      </c>
      <c r="R29" s="22">
        <f t="shared" si="6"/>
        <v>594.66666666666663</v>
      </c>
    </row>
    <row r="30" spans="1:18" x14ac:dyDescent="0.25">
      <c r="B30" s="183"/>
      <c r="C30" s="6" t="s">
        <v>17</v>
      </c>
      <c r="D30" s="5">
        <f t="shared" si="0"/>
        <v>980</v>
      </c>
      <c r="E30" s="6">
        <f t="shared" si="0"/>
        <v>1020</v>
      </c>
      <c r="F30" s="6">
        <f t="shared" si="0"/>
        <v>1213</v>
      </c>
      <c r="G30" s="8">
        <f t="shared" si="3"/>
        <v>1071</v>
      </c>
      <c r="H30" s="15">
        <f>G30/$R$29</f>
        <v>1.8010089686098656</v>
      </c>
      <c r="I30" s="20">
        <f t="shared" si="1"/>
        <v>866</v>
      </c>
      <c r="J30" s="6">
        <f t="shared" si="1"/>
        <v>830</v>
      </c>
      <c r="K30" s="6">
        <f t="shared" si="1"/>
        <v>856</v>
      </c>
      <c r="L30" s="8">
        <f t="shared" si="4"/>
        <v>850.66666666666663</v>
      </c>
      <c r="M30" s="15">
        <f>L30/$R$29</f>
        <v>1.430493273542601</v>
      </c>
      <c r="N30" s="20" t="s">
        <v>15</v>
      </c>
      <c r="O30" s="6">
        <f t="shared" si="5"/>
        <v>677</v>
      </c>
      <c r="P30" s="6">
        <f t="shared" si="5"/>
        <v>633</v>
      </c>
      <c r="Q30" s="6">
        <f t="shared" si="5"/>
        <v>628</v>
      </c>
      <c r="R30" s="23">
        <f t="shared" si="6"/>
        <v>646</v>
      </c>
    </row>
    <row r="31" spans="1:18" x14ac:dyDescent="0.25">
      <c r="B31" s="179" t="s">
        <v>21</v>
      </c>
      <c r="C31" s="4" t="s">
        <v>16</v>
      </c>
      <c r="D31" s="3">
        <f t="shared" si="0"/>
        <v>2731</v>
      </c>
      <c r="E31" s="4">
        <f t="shared" si="0"/>
        <v>601</v>
      </c>
      <c r="F31" s="4">
        <f t="shared" si="0"/>
        <v>748</v>
      </c>
      <c r="G31" s="7">
        <f t="shared" si="3"/>
        <v>1360</v>
      </c>
      <c r="H31" s="14">
        <f>G31/$R$31</f>
        <v>1.3963039014373717</v>
      </c>
      <c r="I31" s="19">
        <f t="shared" si="1"/>
        <v>601</v>
      </c>
      <c r="J31" s="4">
        <f t="shared" si="1"/>
        <v>662</v>
      </c>
      <c r="K31" s="4">
        <f t="shared" si="1"/>
        <v>636</v>
      </c>
      <c r="L31" s="7">
        <f t="shared" si="4"/>
        <v>633</v>
      </c>
      <c r="M31" s="14">
        <f>L31/$R$31</f>
        <v>0.64989733059548249</v>
      </c>
      <c r="N31" s="19" t="s">
        <v>30</v>
      </c>
      <c r="O31" s="4">
        <f t="shared" si="5"/>
        <v>901</v>
      </c>
      <c r="P31" s="4">
        <f t="shared" si="5"/>
        <v>1455</v>
      </c>
      <c r="Q31" s="4">
        <f t="shared" si="5"/>
        <v>566</v>
      </c>
      <c r="R31" s="22">
        <f t="shared" si="6"/>
        <v>974</v>
      </c>
    </row>
    <row r="32" spans="1:18" ht="15.75" thickBot="1" x14ac:dyDescent="0.3">
      <c r="B32" s="180"/>
      <c r="C32" s="16" t="s">
        <v>17</v>
      </c>
      <c r="D32" s="27">
        <f t="shared" si="0"/>
        <v>816</v>
      </c>
      <c r="E32" s="16">
        <f t="shared" si="0"/>
        <v>687</v>
      </c>
      <c r="F32" s="16">
        <f t="shared" si="0"/>
        <v>642</v>
      </c>
      <c r="G32" s="17">
        <f t="shared" si="3"/>
        <v>715</v>
      </c>
      <c r="H32" s="18">
        <f>G32/$R$31</f>
        <v>0.73408624229979469</v>
      </c>
      <c r="I32" s="21">
        <f t="shared" si="1"/>
        <v>704</v>
      </c>
      <c r="J32" s="16">
        <f t="shared" si="1"/>
        <v>1216</v>
      </c>
      <c r="K32" s="16">
        <f t="shared" si="1"/>
        <v>687</v>
      </c>
      <c r="L32" s="17">
        <f t="shared" si="4"/>
        <v>869</v>
      </c>
      <c r="M32" s="18">
        <f>L32/$R$31</f>
        <v>0.8921971252566735</v>
      </c>
      <c r="N32" s="21" t="s">
        <v>15</v>
      </c>
      <c r="O32" s="16">
        <f t="shared" si="5"/>
        <v>456</v>
      </c>
      <c r="P32" s="16">
        <f t="shared" si="5"/>
        <v>343</v>
      </c>
      <c r="Q32" s="16">
        <f t="shared" si="5"/>
        <v>464</v>
      </c>
      <c r="R32" s="25">
        <f t="shared" si="6"/>
        <v>421</v>
      </c>
    </row>
    <row r="36" spans="2:2" x14ac:dyDescent="0.25">
      <c r="B36" s="31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A3" sqref="A3:M21"/>
    </sheetView>
  </sheetViews>
  <sheetFormatPr defaultRowHeight="15" x14ac:dyDescent="0.25"/>
  <cols>
    <col min="1" max="1" width="4.28515625" style="31" customWidth="1"/>
    <col min="2" max="2" width="11" style="31" customWidth="1"/>
    <col min="3" max="13" width="9.140625" style="31"/>
    <col min="14" max="14" width="14" style="31" bestFit="1" customWidth="1"/>
    <col min="15" max="16384" width="9.140625" style="31"/>
  </cols>
  <sheetData>
    <row r="3" spans="1:13" x14ac:dyDescent="0.25">
      <c r="A3" s="61" t="s">
        <v>0</v>
      </c>
      <c r="B3" s="60"/>
      <c r="C3" s="60"/>
      <c r="D3" s="61" t="s">
        <v>1</v>
      </c>
      <c r="E3" s="60"/>
      <c r="F3" s="60"/>
      <c r="G3" s="60"/>
      <c r="H3" s="60"/>
      <c r="I3" s="60"/>
      <c r="J3" s="60"/>
      <c r="K3" s="61" t="s">
        <v>43</v>
      </c>
      <c r="L3" s="60"/>
      <c r="M3" s="60"/>
    </row>
    <row r="4" spans="1:13" x14ac:dyDescent="0.25">
      <c r="A4" s="61" t="s">
        <v>2</v>
      </c>
      <c r="B4" s="60"/>
      <c r="C4" s="60"/>
      <c r="D4" s="60"/>
      <c r="E4" s="60"/>
      <c r="F4" s="60"/>
      <c r="G4" s="60"/>
      <c r="H4" s="60"/>
      <c r="I4" s="61" t="s">
        <v>3</v>
      </c>
      <c r="J4" s="60"/>
      <c r="K4" s="61" t="s">
        <v>44</v>
      </c>
      <c r="L4" s="60"/>
      <c r="M4" s="60"/>
    </row>
    <row r="5" spans="1:13" x14ac:dyDescent="0.25">
      <c r="A5" s="61" t="s">
        <v>41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x14ac:dyDescent="0.25">
      <c r="A6" s="61" t="s">
        <v>32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x14ac:dyDescent="0.25">
      <c r="A7" s="61" t="s">
        <v>45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x14ac:dyDescent="0.25">
      <c r="A8" s="61" t="s">
        <v>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60"/>
      <c r="B12" s="60" t="s">
        <v>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25">
      <c r="A13" s="60"/>
      <c r="B13" s="62">
        <v>1</v>
      </c>
      <c r="C13" s="62">
        <v>2</v>
      </c>
      <c r="D13" s="62">
        <v>3</v>
      </c>
      <c r="E13" s="62">
        <v>4</v>
      </c>
      <c r="F13" s="62">
        <v>5</v>
      </c>
      <c r="G13" s="62">
        <v>6</v>
      </c>
      <c r="H13" s="62">
        <v>7</v>
      </c>
      <c r="I13" s="62">
        <v>8</v>
      </c>
      <c r="J13" s="62">
        <v>9</v>
      </c>
      <c r="K13" s="62">
        <v>10</v>
      </c>
      <c r="L13" s="62">
        <v>11</v>
      </c>
      <c r="M13" s="62">
        <v>12</v>
      </c>
    </row>
    <row r="14" spans="1:13" x14ac:dyDescent="0.25">
      <c r="A14" s="62" t="s">
        <v>6</v>
      </c>
      <c r="B14" s="63">
        <v>8392</v>
      </c>
      <c r="C14" s="64">
        <v>8996</v>
      </c>
      <c r="D14" s="64">
        <v>8206</v>
      </c>
      <c r="E14" s="64">
        <v>540</v>
      </c>
      <c r="F14" s="64">
        <v>727</v>
      </c>
      <c r="G14" s="64">
        <v>730</v>
      </c>
      <c r="H14" s="64">
        <v>1050</v>
      </c>
      <c r="I14" s="64">
        <v>627</v>
      </c>
      <c r="J14" s="64">
        <v>411</v>
      </c>
      <c r="K14" s="64"/>
      <c r="L14" s="64"/>
      <c r="M14" s="65"/>
    </row>
    <row r="15" spans="1:13" x14ac:dyDescent="0.25">
      <c r="A15" s="62" t="s">
        <v>7</v>
      </c>
      <c r="B15" s="66">
        <v>1701</v>
      </c>
      <c r="C15" s="67">
        <v>1665</v>
      </c>
      <c r="D15" s="67">
        <v>1652</v>
      </c>
      <c r="E15" s="67">
        <v>552</v>
      </c>
      <c r="F15" s="67">
        <v>532</v>
      </c>
      <c r="G15" s="67">
        <v>621</v>
      </c>
      <c r="H15" s="67">
        <v>437</v>
      </c>
      <c r="I15" s="67">
        <v>494</v>
      </c>
      <c r="J15" s="67">
        <v>485</v>
      </c>
      <c r="K15" s="67"/>
      <c r="L15" s="67"/>
      <c r="M15" s="68"/>
    </row>
    <row r="16" spans="1:13" x14ac:dyDescent="0.25">
      <c r="A16" s="62" t="s">
        <v>8</v>
      </c>
      <c r="B16" s="66">
        <v>11950</v>
      </c>
      <c r="C16" s="67">
        <v>12863</v>
      </c>
      <c r="D16" s="67">
        <v>13303</v>
      </c>
      <c r="E16" s="67">
        <v>856</v>
      </c>
      <c r="F16" s="67">
        <v>1015</v>
      </c>
      <c r="G16" s="67">
        <v>753</v>
      </c>
      <c r="H16" s="67">
        <v>711</v>
      </c>
      <c r="I16" s="67">
        <v>619</v>
      </c>
      <c r="J16" s="67">
        <v>633</v>
      </c>
      <c r="K16" s="67"/>
      <c r="L16" s="67"/>
      <c r="M16" s="68"/>
    </row>
    <row r="17" spans="1:18" x14ac:dyDescent="0.25">
      <c r="A17" s="62" t="s">
        <v>9</v>
      </c>
      <c r="B17" s="66">
        <v>1692</v>
      </c>
      <c r="C17" s="67">
        <v>2354</v>
      </c>
      <c r="D17" s="67">
        <v>1878</v>
      </c>
      <c r="E17" s="67">
        <v>530</v>
      </c>
      <c r="F17" s="67">
        <v>945</v>
      </c>
      <c r="G17" s="67">
        <v>600</v>
      </c>
      <c r="H17" s="67">
        <v>698</v>
      </c>
      <c r="I17" s="67">
        <v>355</v>
      </c>
      <c r="J17" s="67">
        <v>371</v>
      </c>
      <c r="K17" s="67"/>
      <c r="L17" s="67"/>
      <c r="M17" s="68"/>
    </row>
    <row r="18" spans="1:18" x14ac:dyDescent="0.25">
      <c r="A18" s="62" t="s">
        <v>10</v>
      </c>
      <c r="B18" s="66">
        <v>11086</v>
      </c>
      <c r="C18" s="67">
        <v>10338</v>
      </c>
      <c r="D18" s="67">
        <v>10713</v>
      </c>
      <c r="E18" s="67">
        <v>586</v>
      </c>
      <c r="F18" s="67">
        <v>553</v>
      </c>
      <c r="G18" s="67">
        <v>612</v>
      </c>
      <c r="H18" s="67">
        <v>534</v>
      </c>
      <c r="I18" s="67">
        <v>720</v>
      </c>
      <c r="J18" s="67">
        <v>503</v>
      </c>
      <c r="K18" s="67"/>
      <c r="L18" s="67"/>
      <c r="M18" s="68"/>
    </row>
    <row r="19" spans="1:18" x14ac:dyDescent="0.25">
      <c r="A19" s="62" t="s">
        <v>11</v>
      </c>
      <c r="B19" s="66">
        <v>1035</v>
      </c>
      <c r="C19" s="67">
        <v>1072</v>
      </c>
      <c r="D19" s="67">
        <v>1255</v>
      </c>
      <c r="E19" s="67">
        <v>861</v>
      </c>
      <c r="F19" s="67">
        <v>827</v>
      </c>
      <c r="G19" s="67">
        <v>843</v>
      </c>
      <c r="H19" s="67">
        <v>668</v>
      </c>
      <c r="I19" s="67">
        <v>631</v>
      </c>
      <c r="J19" s="67">
        <v>622</v>
      </c>
      <c r="K19" s="67"/>
      <c r="L19" s="67"/>
      <c r="M19" s="68"/>
    </row>
    <row r="20" spans="1:18" x14ac:dyDescent="0.25">
      <c r="A20" s="62" t="s">
        <v>12</v>
      </c>
      <c r="B20" s="66">
        <v>2683</v>
      </c>
      <c r="C20" s="67">
        <v>664</v>
      </c>
      <c r="D20" s="67">
        <v>770</v>
      </c>
      <c r="E20" s="67">
        <v>615</v>
      </c>
      <c r="F20" s="67">
        <v>665</v>
      </c>
      <c r="G20" s="67">
        <v>641</v>
      </c>
      <c r="H20" s="67">
        <v>898</v>
      </c>
      <c r="I20" s="67">
        <v>1430</v>
      </c>
      <c r="J20" s="67">
        <v>587</v>
      </c>
      <c r="K20" s="67"/>
      <c r="L20" s="67"/>
      <c r="M20" s="68"/>
    </row>
    <row r="21" spans="1:18" x14ac:dyDescent="0.25">
      <c r="A21" s="62" t="s">
        <v>13</v>
      </c>
      <c r="B21" s="69">
        <v>842</v>
      </c>
      <c r="C21" s="70">
        <v>717</v>
      </c>
      <c r="D21" s="70">
        <v>654</v>
      </c>
      <c r="E21" s="70">
        <v>721</v>
      </c>
      <c r="F21" s="70">
        <v>681</v>
      </c>
      <c r="G21" s="70">
        <v>694</v>
      </c>
      <c r="H21" s="70">
        <v>466</v>
      </c>
      <c r="I21" s="70">
        <v>339</v>
      </c>
      <c r="J21" s="70">
        <v>466</v>
      </c>
      <c r="K21" s="70"/>
      <c r="L21" s="70"/>
      <c r="M21" s="71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8392</v>
      </c>
      <c r="E25" s="4">
        <f t="shared" si="0"/>
        <v>8996</v>
      </c>
      <c r="F25" s="4">
        <f t="shared" si="0"/>
        <v>8206</v>
      </c>
      <c r="G25" s="7">
        <f>AVERAGE(D25:F25)</f>
        <v>8531.3333333333339</v>
      </c>
      <c r="H25" s="26">
        <f>G25/$R$25</f>
        <v>12.257662835249043</v>
      </c>
      <c r="I25" s="19">
        <f t="shared" ref="I25:K32" si="1">E14</f>
        <v>540</v>
      </c>
      <c r="J25" s="4">
        <f t="shared" si="1"/>
        <v>727</v>
      </c>
      <c r="K25" s="4">
        <f t="shared" si="1"/>
        <v>730</v>
      </c>
      <c r="L25" s="7">
        <f>AVERAGE(I25:K25)</f>
        <v>665.66666666666663</v>
      </c>
      <c r="M25" s="29">
        <f>L25/$R$25</f>
        <v>0.95641762452107271</v>
      </c>
      <c r="N25" s="19" t="s">
        <v>14</v>
      </c>
      <c r="O25" s="4">
        <f>H14</f>
        <v>1050</v>
      </c>
      <c r="P25" s="4">
        <f t="shared" ref="P25:Q25" si="2">I14</f>
        <v>627</v>
      </c>
      <c r="Q25" s="4">
        <f t="shared" si="2"/>
        <v>411</v>
      </c>
      <c r="R25" s="22">
        <f>AVERAGE(O25:Q25)</f>
        <v>696</v>
      </c>
    </row>
    <row r="26" spans="1:18" x14ac:dyDescent="0.25">
      <c r="B26" s="183"/>
      <c r="C26" s="6" t="s">
        <v>17</v>
      </c>
      <c r="D26" s="5">
        <f t="shared" si="0"/>
        <v>1701</v>
      </c>
      <c r="E26" s="6">
        <f t="shared" si="0"/>
        <v>1665</v>
      </c>
      <c r="F26" s="6">
        <f t="shared" si="0"/>
        <v>1652</v>
      </c>
      <c r="G26" s="8">
        <f t="shared" ref="G26:G32" si="3">AVERAGE(D26:F26)</f>
        <v>1672.6666666666667</v>
      </c>
      <c r="H26" s="28">
        <f>G26/$R$25</f>
        <v>2.4032567049808429</v>
      </c>
      <c r="I26" s="20">
        <f t="shared" si="1"/>
        <v>552</v>
      </c>
      <c r="J26" s="6">
        <f t="shared" si="1"/>
        <v>532</v>
      </c>
      <c r="K26" s="6">
        <f t="shared" si="1"/>
        <v>621</v>
      </c>
      <c r="L26" s="8">
        <f t="shared" ref="L26:L32" si="4">AVERAGE(I26:K26)</f>
        <v>568.33333333333337</v>
      </c>
      <c r="M26" s="28">
        <f>L26/$R$25</f>
        <v>0.8165708812260537</v>
      </c>
      <c r="N26" s="20" t="s">
        <v>15</v>
      </c>
      <c r="O26" s="6">
        <f t="shared" ref="O26:Q32" si="5">H15</f>
        <v>437</v>
      </c>
      <c r="P26" s="6">
        <f t="shared" si="5"/>
        <v>494</v>
      </c>
      <c r="Q26" s="6">
        <f t="shared" si="5"/>
        <v>485</v>
      </c>
      <c r="R26" s="23">
        <f t="shared" ref="R26:R32" si="6">AVERAGE(O26:Q26)</f>
        <v>472</v>
      </c>
    </row>
    <row r="27" spans="1:18" x14ac:dyDescent="0.25">
      <c r="B27" s="179" t="s">
        <v>19</v>
      </c>
      <c r="C27" s="4" t="s">
        <v>16</v>
      </c>
      <c r="D27" s="3">
        <f t="shared" si="0"/>
        <v>11950</v>
      </c>
      <c r="E27" s="4">
        <f t="shared" si="0"/>
        <v>12863</v>
      </c>
      <c r="F27" s="4">
        <f t="shared" si="0"/>
        <v>13303</v>
      </c>
      <c r="G27" s="7">
        <f t="shared" si="3"/>
        <v>12705.333333333334</v>
      </c>
      <c r="H27" s="29">
        <f>G27/$R$27</f>
        <v>19.417218543046356</v>
      </c>
      <c r="I27" s="19">
        <f t="shared" si="1"/>
        <v>856</v>
      </c>
      <c r="J27" s="4">
        <f t="shared" si="1"/>
        <v>1015</v>
      </c>
      <c r="K27" s="4">
        <f t="shared" si="1"/>
        <v>753</v>
      </c>
      <c r="L27" s="7">
        <f t="shared" si="4"/>
        <v>874.66666666666663</v>
      </c>
      <c r="M27" s="29">
        <f>L27/$R$27</f>
        <v>1.336729495669893</v>
      </c>
      <c r="N27" s="19" t="s">
        <v>28</v>
      </c>
      <c r="O27" s="4">
        <f t="shared" si="5"/>
        <v>711</v>
      </c>
      <c r="P27" s="4">
        <f t="shared" si="5"/>
        <v>619</v>
      </c>
      <c r="Q27" s="4">
        <f t="shared" si="5"/>
        <v>633</v>
      </c>
      <c r="R27" s="22">
        <f t="shared" si="6"/>
        <v>654.33333333333337</v>
      </c>
    </row>
    <row r="28" spans="1:18" x14ac:dyDescent="0.25">
      <c r="B28" s="184"/>
      <c r="C28" s="2" t="s">
        <v>17</v>
      </c>
      <c r="D28" s="1">
        <f t="shared" si="0"/>
        <v>1692</v>
      </c>
      <c r="E28" s="2">
        <f t="shared" si="0"/>
        <v>2354</v>
      </c>
      <c r="F28" s="2">
        <f t="shared" si="0"/>
        <v>1878</v>
      </c>
      <c r="G28" s="9">
        <f t="shared" si="3"/>
        <v>1974.6666666666667</v>
      </c>
      <c r="H28" s="30">
        <f>G28/$R$27</f>
        <v>3.0178298522669382</v>
      </c>
      <c r="I28" s="12">
        <f t="shared" si="1"/>
        <v>530</v>
      </c>
      <c r="J28" s="2">
        <f t="shared" si="1"/>
        <v>945</v>
      </c>
      <c r="K28" s="2">
        <f t="shared" si="1"/>
        <v>600</v>
      </c>
      <c r="L28" s="9">
        <f t="shared" si="4"/>
        <v>691.66666666666663</v>
      </c>
      <c r="M28" s="30">
        <f>L28/$R$27</f>
        <v>1.0570555272542026</v>
      </c>
      <c r="N28" s="20" t="s">
        <v>15</v>
      </c>
      <c r="O28" s="2">
        <f t="shared" si="5"/>
        <v>698</v>
      </c>
      <c r="P28" s="2">
        <f t="shared" si="5"/>
        <v>355</v>
      </c>
      <c r="Q28" s="2">
        <f t="shared" si="5"/>
        <v>371</v>
      </c>
      <c r="R28" s="24">
        <f t="shared" si="6"/>
        <v>474.66666666666669</v>
      </c>
    </row>
    <row r="29" spans="1:18" x14ac:dyDescent="0.25">
      <c r="B29" s="179" t="s">
        <v>20</v>
      </c>
      <c r="C29" s="4" t="s">
        <v>16</v>
      </c>
      <c r="D29" s="3">
        <f t="shared" si="0"/>
        <v>11086</v>
      </c>
      <c r="E29" s="4">
        <f t="shared" si="0"/>
        <v>10338</v>
      </c>
      <c r="F29" s="4">
        <f t="shared" si="0"/>
        <v>10713</v>
      </c>
      <c r="G29" s="7">
        <f t="shared" si="3"/>
        <v>10712.333333333334</v>
      </c>
      <c r="H29" s="29">
        <f>G29/$R$29</f>
        <v>18.290836653386457</v>
      </c>
      <c r="I29" s="19">
        <f t="shared" si="1"/>
        <v>586</v>
      </c>
      <c r="J29" s="4">
        <f t="shared" si="1"/>
        <v>553</v>
      </c>
      <c r="K29" s="4">
        <f t="shared" si="1"/>
        <v>612</v>
      </c>
      <c r="L29" s="7">
        <f t="shared" si="4"/>
        <v>583.66666666666663</v>
      </c>
      <c r="M29" s="29">
        <f>L29/$R$29</f>
        <v>0.9965850882185544</v>
      </c>
      <c r="N29" s="19" t="s">
        <v>29</v>
      </c>
      <c r="O29" s="4">
        <f t="shared" si="5"/>
        <v>534</v>
      </c>
      <c r="P29" s="4">
        <f t="shared" si="5"/>
        <v>720</v>
      </c>
      <c r="Q29" s="4">
        <f t="shared" si="5"/>
        <v>503</v>
      </c>
      <c r="R29" s="22">
        <f t="shared" si="6"/>
        <v>585.66666666666663</v>
      </c>
    </row>
    <row r="30" spans="1:18" x14ac:dyDescent="0.25">
      <c r="B30" s="183"/>
      <c r="C30" s="6" t="s">
        <v>17</v>
      </c>
      <c r="D30" s="5">
        <f t="shared" si="0"/>
        <v>1035</v>
      </c>
      <c r="E30" s="6">
        <f t="shared" si="0"/>
        <v>1072</v>
      </c>
      <c r="F30" s="6">
        <f t="shared" si="0"/>
        <v>1255</v>
      </c>
      <c r="G30" s="8">
        <f t="shared" si="3"/>
        <v>1120.6666666666667</v>
      </c>
      <c r="H30" s="15">
        <f>G30/$R$29</f>
        <v>1.9134889015367105</v>
      </c>
      <c r="I30" s="20">
        <f t="shared" si="1"/>
        <v>861</v>
      </c>
      <c r="J30" s="6">
        <f t="shared" si="1"/>
        <v>827</v>
      </c>
      <c r="K30" s="6">
        <f t="shared" si="1"/>
        <v>843</v>
      </c>
      <c r="L30" s="8">
        <f t="shared" si="4"/>
        <v>843.66666666666663</v>
      </c>
      <c r="M30" s="15">
        <f>L30/$R$29</f>
        <v>1.4405236198064884</v>
      </c>
      <c r="N30" s="20" t="s">
        <v>15</v>
      </c>
      <c r="O30" s="6">
        <f t="shared" si="5"/>
        <v>668</v>
      </c>
      <c r="P30" s="6">
        <f t="shared" si="5"/>
        <v>631</v>
      </c>
      <c r="Q30" s="6">
        <f t="shared" si="5"/>
        <v>622</v>
      </c>
      <c r="R30" s="23">
        <f t="shared" si="6"/>
        <v>640.33333333333337</v>
      </c>
    </row>
    <row r="31" spans="1:18" x14ac:dyDescent="0.25">
      <c r="B31" s="179" t="s">
        <v>21</v>
      </c>
      <c r="C31" s="4" t="s">
        <v>16</v>
      </c>
      <c r="D31" s="3">
        <f t="shared" si="0"/>
        <v>2683</v>
      </c>
      <c r="E31" s="4">
        <f t="shared" si="0"/>
        <v>664</v>
      </c>
      <c r="F31" s="4">
        <f t="shared" si="0"/>
        <v>770</v>
      </c>
      <c r="G31" s="7">
        <f t="shared" si="3"/>
        <v>1372.3333333333333</v>
      </c>
      <c r="H31" s="14">
        <f>G31/$R$31</f>
        <v>1.4123499142367066</v>
      </c>
      <c r="I31" s="19">
        <f t="shared" si="1"/>
        <v>615</v>
      </c>
      <c r="J31" s="4">
        <f t="shared" si="1"/>
        <v>665</v>
      </c>
      <c r="K31" s="4">
        <f t="shared" si="1"/>
        <v>641</v>
      </c>
      <c r="L31" s="7">
        <f t="shared" si="4"/>
        <v>640.33333333333337</v>
      </c>
      <c r="M31" s="14">
        <f>L31/$R$31</f>
        <v>0.65900514579759872</v>
      </c>
      <c r="N31" s="19" t="s">
        <v>30</v>
      </c>
      <c r="O31" s="4">
        <f t="shared" si="5"/>
        <v>898</v>
      </c>
      <c r="P31" s="4">
        <f t="shared" si="5"/>
        <v>1430</v>
      </c>
      <c r="Q31" s="4">
        <f t="shared" si="5"/>
        <v>587</v>
      </c>
      <c r="R31" s="22">
        <f t="shared" si="6"/>
        <v>971.66666666666663</v>
      </c>
    </row>
    <row r="32" spans="1:18" ht="15.75" thickBot="1" x14ac:dyDescent="0.3">
      <c r="B32" s="180"/>
      <c r="C32" s="16" t="s">
        <v>17</v>
      </c>
      <c r="D32" s="27">
        <f t="shared" si="0"/>
        <v>842</v>
      </c>
      <c r="E32" s="16">
        <f t="shared" si="0"/>
        <v>717</v>
      </c>
      <c r="F32" s="16">
        <f t="shared" si="0"/>
        <v>654</v>
      </c>
      <c r="G32" s="17">
        <f t="shared" si="3"/>
        <v>737.66666666666663</v>
      </c>
      <c r="H32" s="18">
        <f>G32/$R$31</f>
        <v>0.7591766723842196</v>
      </c>
      <c r="I32" s="21">
        <f t="shared" si="1"/>
        <v>721</v>
      </c>
      <c r="J32" s="16">
        <f t="shared" si="1"/>
        <v>681</v>
      </c>
      <c r="K32" s="16">
        <f t="shared" si="1"/>
        <v>694</v>
      </c>
      <c r="L32" s="17">
        <f t="shared" si="4"/>
        <v>698.66666666666663</v>
      </c>
      <c r="M32" s="18">
        <f>L32/$R$31</f>
        <v>0.71903945111492285</v>
      </c>
      <c r="N32" s="21" t="s">
        <v>15</v>
      </c>
      <c r="O32" s="16">
        <f t="shared" si="5"/>
        <v>466</v>
      </c>
      <c r="P32" s="16">
        <f t="shared" si="5"/>
        <v>339</v>
      </c>
      <c r="Q32" s="16">
        <f t="shared" si="5"/>
        <v>466</v>
      </c>
      <c r="R32" s="25">
        <f t="shared" si="6"/>
        <v>423.66666666666669</v>
      </c>
    </row>
    <row r="36" spans="2:2" x14ac:dyDescent="0.25">
      <c r="B36" s="31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Q18" sqref="Q18"/>
    </sheetView>
  </sheetViews>
  <sheetFormatPr defaultRowHeight="15" x14ac:dyDescent="0.25"/>
  <cols>
    <col min="1" max="1" width="4.28515625" style="48" customWidth="1"/>
    <col min="2" max="2" width="11" style="48" customWidth="1"/>
    <col min="3" max="13" width="9.140625" style="48"/>
    <col min="14" max="14" width="14" style="48" bestFit="1" customWidth="1"/>
    <col min="15" max="16384" width="9.140625" style="48"/>
  </cols>
  <sheetData>
    <row r="3" spans="1:13" x14ac:dyDescent="0.25">
      <c r="A3" s="73" t="s">
        <v>0</v>
      </c>
      <c r="B3" s="72"/>
      <c r="C3" s="72"/>
      <c r="D3" s="73" t="s">
        <v>1</v>
      </c>
      <c r="E3" s="72"/>
      <c r="F3" s="72"/>
      <c r="G3" s="72"/>
      <c r="H3" s="72"/>
      <c r="I3" s="72"/>
      <c r="J3" s="72"/>
      <c r="K3" s="73" t="s">
        <v>46</v>
      </c>
      <c r="L3" s="72"/>
      <c r="M3" s="72"/>
    </row>
    <row r="4" spans="1:13" x14ac:dyDescent="0.25">
      <c r="A4" s="73" t="s">
        <v>2</v>
      </c>
      <c r="B4" s="72"/>
      <c r="C4" s="72"/>
      <c r="D4" s="72"/>
      <c r="E4" s="72"/>
      <c r="F4" s="72"/>
      <c r="G4" s="72"/>
      <c r="H4" s="72"/>
      <c r="I4" s="73" t="s">
        <v>3</v>
      </c>
      <c r="J4" s="72"/>
      <c r="K4" s="73" t="s">
        <v>47</v>
      </c>
      <c r="L4" s="72"/>
      <c r="M4" s="72"/>
    </row>
    <row r="5" spans="1:13" x14ac:dyDescent="0.25">
      <c r="A5" s="73" t="s">
        <v>41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25">
      <c r="A6" s="73" t="s">
        <v>32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x14ac:dyDescent="0.25">
      <c r="A7" s="73" t="s">
        <v>48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x14ac:dyDescent="0.25">
      <c r="A8" s="73" t="s">
        <v>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x14ac:dyDescent="0.25">
      <c r="A12" s="72"/>
      <c r="B12" s="72" t="s">
        <v>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 x14ac:dyDescent="0.25">
      <c r="A13" s="72"/>
      <c r="B13" s="74">
        <v>1</v>
      </c>
      <c r="C13" s="74">
        <v>2</v>
      </c>
      <c r="D13" s="74">
        <v>3</v>
      </c>
      <c r="E13" s="74">
        <v>4</v>
      </c>
      <c r="F13" s="74">
        <v>5</v>
      </c>
      <c r="G13" s="74">
        <v>6</v>
      </c>
      <c r="H13" s="74">
        <v>7</v>
      </c>
      <c r="I13" s="74">
        <v>8</v>
      </c>
      <c r="J13" s="74">
        <v>9</v>
      </c>
      <c r="K13" s="74">
        <v>10</v>
      </c>
      <c r="L13" s="74">
        <v>11</v>
      </c>
      <c r="M13" s="74">
        <v>12</v>
      </c>
    </row>
    <row r="14" spans="1:13" x14ac:dyDescent="0.25">
      <c r="A14" s="74" t="s">
        <v>6</v>
      </c>
      <c r="B14" s="75">
        <v>8527</v>
      </c>
      <c r="C14" s="76">
        <v>8905</v>
      </c>
      <c r="D14" s="76">
        <v>8522</v>
      </c>
      <c r="E14" s="76">
        <v>572</v>
      </c>
      <c r="F14" s="76">
        <v>733</v>
      </c>
      <c r="G14" s="76">
        <v>753</v>
      </c>
      <c r="H14" s="76">
        <v>2312</v>
      </c>
      <c r="I14" s="76">
        <v>673</v>
      </c>
      <c r="J14" s="76">
        <v>434</v>
      </c>
      <c r="K14" s="76"/>
      <c r="L14" s="76"/>
      <c r="M14" s="77"/>
    </row>
    <row r="15" spans="1:13" x14ac:dyDescent="0.25">
      <c r="A15" s="74" t="s">
        <v>7</v>
      </c>
      <c r="B15" s="78">
        <v>1802</v>
      </c>
      <c r="C15" s="79">
        <v>1774</v>
      </c>
      <c r="D15" s="79">
        <v>1745</v>
      </c>
      <c r="E15" s="79">
        <v>561</v>
      </c>
      <c r="F15" s="79">
        <v>541</v>
      </c>
      <c r="G15" s="79">
        <v>625</v>
      </c>
      <c r="H15" s="79">
        <v>477</v>
      </c>
      <c r="I15" s="79">
        <v>526</v>
      </c>
      <c r="J15" s="79">
        <v>508</v>
      </c>
      <c r="K15" s="79"/>
      <c r="L15" s="79"/>
      <c r="M15" s="80"/>
    </row>
    <row r="16" spans="1:13" x14ac:dyDescent="0.25">
      <c r="A16" s="74" t="s">
        <v>8</v>
      </c>
      <c r="B16" s="78">
        <v>12544</v>
      </c>
      <c r="C16" s="79">
        <v>13932</v>
      </c>
      <c r="D16" s="79">
        <v>14248</v>
      </c>
      <c r="E16" s="79">
        <v>880</v>
      </c>
      <c r="F16" s="79">
        <v>1008</v>
      </c>
      <c r="G16" s="79">
        <v>776</v>
      </c>
      <c r="H16" s="79">
        <v>770</v>
      </c>
      <c r="I16" s="79">
        <v>945</v>
      </c>
      <c r="J16" s="79">
        <v>661</v>
      </c>
      <c r="K16" s="79"/>
      <c r="L16" s="79"/>
      <c r="M16" s="80"/>
    </row>
    <row r="17" spans="1:18" x14ac:dyDescent="0.25">
      <c r="A17" s="74" t="s">
        <v>9</v>
      </c>
      <c r="B17" s="78">
        <v>1926</v>
      </c>
      <c r="C17" s="79">
        <v>2460</v>
      </c>
      <c r="D17" s="79">
        <v>2100</v>
      </c>
      <c r="E17" s="79">
        <v>558</v>
      </c>
      <c r="F17" s="79">
        <v>962</v>
      </c>
      <c r="G17" s="79">
        <v>611</v>
      </c>
      <c r="H17" s="79">
        <v>746</v>
      </c>
      <c r="I17" s="79">
        <v>375</v>
      </c>
      <c r="J17" s="79">
        <v>398</v>
      </c>
      <c r="K17" s="79"/>
      <c r="L17" s="79"/>
      <c r="M17" s="80"/>
    </row>
    <row r="18" spans="1:18" x14ac:dyDescent="0.25">
      <c r="A18" s="74" t="s">
        <v>10</v>
      </c>
      <c r="B18" s="78">
        <v>12861</v>
      </c>
      <c r="C18" s="79">
        <v>11258</v>
      </c>
      <c r="D18" s="79">
        <v>11889</v>
      </c>
      <c r="E18" s="79">
        <v>576</v>
      </c>
      <c r="F18" s="79">
        <v>629</v>
      </c>
      <c r="G18" s="79">
        <v>644</v>
      </c>
      <c r="H18" s="79">
        <v>574</v>
      </c>
      <c r="I18" s="79">
        <v>745</v>
      </c>
      <c r="J18" s="79">
        <v>520</v>
      </c>
      <c r="K18" s="79"/>
      <c r="L18" s="79"/>
      <c r="M18" s="80"/>
    </row>
    <row r="19" spans="1:18" x14ac:dyDescent="0.25">
      <c r="A19" s="74" t="s">
        <v>11</v>
      </c>
      <c r="B19" s="78">
        <v>1112</v>
      </c>
      <c r="C19" s="79">
        <v>1125</v>
      </c>
      <c r="D19" s="79">
        <v>1317</v>
      </c>
      <c r="E19" s="79">
        <v>884</v>
      </c>
      <c r="F19" s="79">
        <v>843</v>
      </c>
      <c r="G19" s="79">
        <v>883</v>
      </c>
      <c r="H19" s="79">
        <v>690</v>
      </c>
      <c r="I19" s="79">
        <v>649</v>
      </c>
      <c r="J19" s="79">
        <v>642</v>
      </c>
      <c r="K19" s="79"/>
      <c r="L19" s="79"/>
      <c r="M19" s="80"/>
    </row>
    <row r="20" spans="1:18" x14ac:dyDescent="0.25">
      <c r="A20" s="74" t="s">
        <v>12</v>
      </c>
      <c r="B20" s="78">
        <v>2863</v>
      </c>
      <c r="C20" s="79">
        <v>729</v>
      </c>
      <c r="D20" s="79">
        <v>849</v>
      </c>
      <c r="E20" s="79">
        <v>644</v>
      </c>
      <c r="F20" s="79">
        <v>698</v>
      </c>
      <c r="G20" s="79">
        <v>666</v>
      </c>
      <c r="H20" s="79">
        <v>932</v>
      </c>
      <c r="I20" s="79">
        <v>1490</v>
      </c>
      <c r="J20" s="79">
        <v>588</v>
      </c>
      <c r="K20" s="79"/>
      <c r="L20" s="79"/>
      <c r="M20" s="80"/>
    </row>
    <row r="21" spans="1:18" x14ac:dyDescent="0.25">
      <c r="A21" s="74" t="s">
        <v>13</v>
      </c>
      <c r="B21" s="81">
        <v>881</v>
      </c>
      <c r="C21" s="82">
        <v>724</v>
      </c>
      <c r="D21" s="82">
        <v>696</v>
      </c>
      <c r="E21" s="82">
        <v>754</v>
      </c>
      <c r="F21" s="82">
        <v>738</v>
      </c>
      <c r="G21" s="82">
        <v>760</v>
      </c>
      <c r="H21" s="82">
        <v>477</v>
      </c>
      <c r="I21" s="82">
        <v>348</v>
      </c>
      <c r="J21" s="82">
        <v>494</v>
      </c>
      <c r="K21" s="82"/>
      <c r="L21" s="82"/>
      <c r="M21" s="83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8527</v>
      </c>
      <c r="E25" s="4">
        <f t="shared" si="0"/>
        <v>8905</v>
      </c>
      <c r="F25" s="4">
        <f t="shared" si="0"/>
        <v>8522</v>
      </c>
      <c r="G25" s="7">
        <f>AVERAGE(D25:F25)</f>
        <v>8651.3333333333339</v>
      </c>
      <c r="H25" s="26">
        <f>G25/$R$25</f>
        <v>7.5911085112606029</v>
      </c>
      <c r="I25" s="19">
        <f t="shared" ref="I25:K32" si="1">E14</f>
        <v>572</v>
      </c>
      <c r="J25" s="4">
        <f t="shared" si="1"/>
        <v>733</v>
      </c>
      <c r="K25" s="4">
        <f t="shared" si="1"/>
        <v>753</v>
      </c>
      <c r="L25" s="7">
        <f>AVERAGE(I25:K25)</f>
        <v>686</v>
      </c>
      <c r="M25" s="29">
        <f>L25/$R$25</f>
        <v>0.60193038900263229</v>
      </c>
      <c r="N25" s="19" t="s">
        <v>14</v>
      </c>
      <c r="O25" s="4">
        <f>H14</f>
        <v>2312</v>
      </c>
      <c r="P25" s="4">
        <f t="shared" ref="P25:Q25" si="2">I14</f>
        <v>673</v>
      </c>
      <c r="Q25" s="4">
        <f t="shared" si="2"/>
        <v>434</v>
      </c>
      <c r="R25" s="22">
        <f>AVERAGE(O25:Q25)</f>
        <v>1139.6666666666667</v>
      </c>
    </row>
    <row r="26" spans="1:18" x14ac:dyDescent="0.25">
      <c r="B26" s="183"/>
      <c r="C26" s="6" t="s">
        <v>17</v>
      </c>
      <c r="D26" s="5">
        <f t="shared" si="0"/>
        <v>1802</v>
      </c>
      <c r="E26" s="6">
        <f t="shared" si="0"/>
        <v>1774</v>
      </c>
      <c r="F26" s="6">
        <f t="shared" si="0"/>
        <v>1745</v>
      </c>
      <c r="G26" s="8">
        <f t="shared" ref="G26:G32" si="3">AVERAGE(D26:F26)</f>
        <v>1773.6666666666667</v>
      </c>
      <c r="H26" s="28">
        <f>G26/$R$25</f>
        <v>1.5563030125767767</v>
      </c>
      <c r="I26" s="20">
        <f t="shared" si="1"/>
        <v>561</v>
      </c>
      <c r="J26" s="6">
        <f t="shared" si="1"/>
        <v>541</v>
      </c>
      <c r="K26" s="6">
        <f t="shared" si="1"/>
        <v>625</v>
      </c>
      <c r="L26" s="8">
        <f t="shared" ref="L26:L32" si="4">AVERAGE(I26:K26)</f>
        <v>575.66666666666663</v>
      </c>
      <c r="M26" s="28">
        <f>L26/$R$25</f>
        <v>0.50511845568879787</v>
      </c>
      <c r="N26" s="20" t="s">
        <v>15</v>
      </c>
      <c r="O26" s="6">
        <f t="shared" ref="O26:Q32" si="5">H15</f>
        <v>477</v>
      </c>
      <c r="P26" s="6">
        <f t="shared" si="5"/>
        <v>526</v>
      </c>
      <c r="Q26" s="6">
        <f t="shared" si="5"/>
        <v>508</v>
      </c>
      <c r="R26" s="23">
        <f t="shared" ref="R26:R32" si="6">AVERAGE(O26:Q26)</f>
        <v>503.66666666666669</v>
      </c>
    </row>
    <row r="27" spans="1:18" x14ac:dyDescent="0.25">
      <c r="B27" s="179" t="s">
        <v>19</v>
      </c>
      <c r="C27" s="4" t="s">
        <v>16</v>
      </c>
      <c r="D27" s="87">
        <f t="shared" si="0"/>
        <v>12544</v>
      </c>
      <c r="E27" s="88">
        <f t="shared" si="0"/>
        <v>13932</v>
      </c>
      <c r="F27" s="88">
        <f t="shared" si="0"/>
        <v>14248</v>
      </c>
      <c r="G27" s="89">
        <f t="shared" si="3"/>
        <v>13574.666666666666</v>
      </c>
      <c r="H27" s="96">
        <f>G27/$R$27</f>
        <v>17.13973063973064</v>
      </c>
      <c r="I27" s="19">
        <f t="shared" si="1"/>
        <v>880</v>
      </c>
      <c r="J27" s="4">
        <f t="shared" si="1"/>
        <v>1008</v>
      </c>
      <c r="K27" s="4">
        <f t="shared" si="1"/>
        <v>776</v>
      </c>
      <c r="L27" s="7">
        <f t="shared" si="4"/>
        <v>888</v>
      </c>
      <c r="M27" s="29">
        <f>L27/$R$27</f>
        <v>1.1212121212121211</v>
      </c>
      <c r="N27" s="19" t="s">
        <v>28</v>
      </c>
      <c r="O27" s="4">
        <f t="shared" si="5"/>
        <v>770</v>
      </c>
      <c r="P27" s="4">
        <f t="shared" si="5"/>
        <v>945</v>
      </c>
      <c r="Q27" s="4">
        <f t="shared" si="5"/>
        <v>661</v>
      </c>
      <c r="R27" s="22">
        <f t="shared" si="6"/>
        <v>792</v>
      </c>
    </row>
    <row r="28" spans="1:18" x14ac:dyDescent="0.25">
      <c r="B28" s="184"/>
      <c r="C28" s="2" t="s">
        <v>17</v>
      </c>
      <c r="D28" s="90">
        <f t="shared" si="0"/>
        <v>1926</v>
      </c>
      <c r="E28" s="91">
        <f t="shared" si="0"/>
        <v>2460</v>
      </c>
      <c r="F28" s="91">
        <f t="shared" si="0"/>
        <v>2100</v>
      </c>
      <c r="G28" s="92">
        <f t="shared" si="3"/>
        <v>2162</v>
      </c>
      <c r="H28" s="97">
        <f>G28/$R$27</f>
        <v>2.7297979797979797</v>
      </c>
      <c r="I28" s="12">
        <f t="shared" si="1"/>
        <v>558</v>
      </c>
      <c r="J28" s="2">
        <f t="shared" si="1"/>
        <v>962</v>
      </c>
      <c r="K28" s="2">
        <f t="shared" si="1"/>
        <v>611</v>
      </c>
      <c r="L28" s="9">
        <f t="shared" si="4"/>
        <v>710.33333333333337</v>
      </c>
      <c r="M28" s="30">
        <f>L28/$R$27</f>
        <v>0.89688552188552195</v>
      </c>
      <c r="N28" s="20" t="s">
        <v>15</v>
      </c>
      <c r="O28" s="2">
        <f t="shared" si="5"/>
        <v>746</v>
      </c>
      <c r="P28" s="2">
        <f t="shared" si="5"/>
        <v>375</v>
      </c>
      <c r="Q28" s="2">
        <f t="shared" si="5"/>
        <v>398</v>
      </c>
      <c r="R28" s="24">
        <f t="shared" si="6"/>
        <v>506.33333333333331</v>
      </c>
    </row>
    <row r="29" spans="1:18" x14ac:dyDescent="0.25">
      <c r="B29" s="179" t="s">
        <v>20</v>
      </c>
      <c r="C29" s="4" t="s">
        <v>16</v>
      </c>
      <c r="D29" s="87">
        <f t="shared" si="0"/>
        <v>12861</v>
      </c>
      <c r="E29" s="88">
        <f t="shared" si="0"/>
        <v>11258</v>
      </c>
      <c r="F29" s="88">
        <f t="shared" si="0"/>
        <v>11889</v>
      </c>
      <c r="G29" s="89">
        <f t="shared" si="3"/>
        <v>12002.666666666666</v>
      </c>
      <c r="H29" s="96">
        <f>G29/$R$29</f>
        <v>19.580206634040238</v>
      </c>
      <c r="I29" s="19">
        <f t="shared" si="1"/>
        <v>576</v>
      </c>
      <c r="J29" s="4">
        <f t="shared" si="1"/>
        <v>629</v>
      </c>
      <c r="K29" s="4">
        <f t="shared" si="1"/>
        <v>644</v>
      </c>
      <c r="L29" s="7">
        <f t="shared" si="4"/>
        <v>616.33333333333337</v>
      </c>
      <c r="M29" s="29">
        <f>L29/$R$29</f>
        <v>1.0054377379010333</v>
      </c>
      <c r="N29" s="19" t="s">
        <v>29</v>
      </c>
      <c r="O29" s="4">
        <f t="shared" si="5"/>
        <v>574</v>
      </c>
      <c r="P29" s="4">
        <f t="shared" si="5"/>
        <v>745</v>
      </c>
      <c r="Q29" s="4">
        <f t="shared" si="5"/>
        <v>520</v>
      </c>
      <c r="R29" s="22">
        <f t="shared" si="6"/>
        <v>613</v>
      </c>
    </row>
    <row r="30" spans="1:18" x14ac:dyDescent="0.25">
      <c r="B30" s="183"/>
      <c r="C30" s="6" t="s">
        <v>17</v>
      </c>
      <c r="D30" s="93">
        <f t="shared" si="0"/>
        <v>1112</v>
      </c>
      <c r="E30" s="94">
        <f t="shared" si="0"/>
        <v>1125</v>
      </c>
      <c r="F30" s="94">
        <f t="shared" si="0"/>
        <v>1317</v>
      </c>
      <c r="G30" s="95">
        <f t="shared" si="3"/>
        <v>1184.6666666666667</v>
      </c>
      <c r="H30" s="28">
        <f>G30/$R$29</f>
        <v>1.9325720500271888</v>
      </c>
      <c r="I30" s="20">
        <f t="shared" si="1"/>
        <v>884</v>
      </c>
      <c r="J30" s="6">
        <f t="shared" si="1"/>
        <v>843</v>
      </c>
      <c r="K30" s="6">
        <f t="shared" si="1"/>
        <v>883</v>
      </c>
      <c r="L30" s="8">
        <f t="shared" si="4"/>
        <v>870</v>
      </c>
      <c r="M30" s="15">
        <f>L30/$R$29</f>
        <v>1.4192495921696575</v>
      </c>
      <c r="N30" s="20" t="s">
        <v>15</v>
      </c>
      <c r="O30" s="6">
        <f t="shared" si="5"/>
        <v>690</v>
      </c>
      <c r="P30" s="6">
        <f t="shared" si="5"/>
        <v>649</v>
      </c>
      <c r="Q30" s="6">
        <f t="shared" si="5"/>
        <v>642</v>
      </c>
      <c r="R30" s="23">
        <f t="shared" si="6"/>
        <v>660.33333333333337</v>
      </c>
    </row>
    <row r="31" spans="1:18" x14ac:dyDescent="0.25">
      <c r="B31" s="179" t="s">
        <v>21</v>
      </c>
      <c r="C31" s="4" t="s">
        <v>16</v>
      </c>
      <c r="D31" s="3">
        <f t="shared" si="0"/>
        <v>2863</v>
      </c>
      <c r="E31" s="4">
        <f t="shared" si="0"/>
        <v>729</v>
      </c>
      <c r="F31" s="4">
        <f t="shared" si="0"/>
        <v>849</v>
      </c>
      <c r="G31" s="7">
        <f t="shared" si="3"/>
        <v>1480.3333333333333</v>
      </c>
      <c r="H31" s="14">
        <f>G31/$R$31</f>
        <v>1.4754152823920264</v>
      </c>
      <c r="I31" s="19">
        <f t="shared" si="1"/>
        <v>644</v>
      </c>
      <c r="J31" s="4">
        <f t="shared" si="1"/>
        <v>698</v>
      </c>
      <c r="K31" s="4">
        <f t="shared" si="1"/>
        <v>666</v>
      </c>
      <c r="L31" s="7">
        <f t="shared" si="4"/>
        <v>669.33333333333337</v>
      </c>
      <c r="M31" s="14">
        <f>L31/$R$31</f>
        <v>0.66710963455149508</v>
      </c>
      <c r="N31" s="19" t="s">
        <v>30</v>
      </c>
      <c r="O31" s="4">
        <f t="shared" si="5"/>
        <v>932</v>
      </c>
      <c r="P31" s="4">
        <f t="shared" si="5"/>
        <v>1490</v>
      </c>
      <c r="Q31" s="4">
        <f t="shared" si="5"/>
        <v>588</v>
      </c>
      <c r="R31" s="22">
        <f t="shared" si="6"/>
        <v>1003.3333333333334</v>
      </c>
    </row>
    <row r="32" spans="1:18" ht="15.75" thickBot="1" x14ac:dyDescent="0.3">
      <c r="B32" s="180"/>
      <c r="C32" s="16" t="s">
        <v>17</v>
      </c>
      <c r="D32" s="27">
        <f t="shared" si="0"/>
        <v>881</v>
      </c>
      <c r="E32" s="16">
        <f t="shared" si="0"/>
        <v>724</v>
      </c>
      <c r="F32" s="16">
        <f t="shared" si="0"/>
        <v>696</v>
      </c>
      <c r="G32" s="17">
        <f t="shared" si="3"/>
        <v>767</v>
      </c>
      <c r="H32" s="18">
        <f>G32/$R$31</f>
        <v>0.76445182724252492</v>
      </c>
      <c r="I32" s="21">
        <f t="shared" si="1"/>
        <v>754</v>
      </c>
      <c r="J32" s="16">
        <f t="shared" si="1"/>
        <v>738</v>
      </c>
      <c r="K32" s="16">
        <f t="shared" si="1"/>
        <v>760</v>
      </c>
      <c r="L32" s="17">
        <f t="shared" si="4"/>
        <v>750.66666666666663</v>
      </c>
      <c r="M32" s="18">
        <f>L32/$R$31</f>
        <v>0.74817275747508294</v>
      </c>
      <c r="N32" s="21" t="s">
        <v>15</v>
      </c>
      <c r="O32" s="16">
        <f t="shared" si="5"/>
        <v>477</v>
      </c>
      <c r="P32" s="16">
        <f t="shared" si="5"/>
        <v>348</v>
      </c>
      <c r="Q32" s="16">
        <f t="shared" si="5"/>
        <v>494</v>
      </c>
      <c r="R32" s="25">
        <f t="shared" si="6"/>
        <v>439.66666666666669</v>
      </c>
    </row>
    <row r="36" spans="2:2" x14ac:dyDescent="0.25">
      <c r="B36" s="48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O13" sqref="O13"/>
    </sheetView>
  </sheetViews>
  <sheetFormatPr defaultRowHeight="15" x14ac:dyDescent="0.25"/>
  <cols>
    <col min="1" max="1" width="4.28515625" style="48" customWidth="1"/>
    <col min="2" max="2" width="11" style="48" customWidth="1"/>
    <col min="3" max="13" width="9.140625" style="48"/>
    <col min="14" max="14" width="14" style="48" bestFit="1" customWidth="1"/>
    <col min="15" max="16384" width="9.140625" style="48"/>
  </cols>
  <sheetData>
    <row r="3" spans="1:13" x14ac:dyDescent="0.25">
      <c r="A3" s="100" t="s">
        <v>0</v>
      </c>
      <c r="B3" s="99"/>
      <c r="C3" s="99"/>
      <c r="D3" s="100" t="s">
        <v>1</v>
      </c>
      <c r="E3" s="99"/>
      <c r="F3" s="99"/>
      <c r="G3" s="99"/>
      <c r="H3" s="99"/>
      <c r="I3" s="99"/>
      <c r="J3" s="99"/>
      <c r="K3" s="100" t="s">
        <v>49</v>
      </c>
      <c r="L3" s="99"/>
      <c r="M3" s="99"/>
    </row>
    <row r="4" spans="1:13" x14ac:dyDescent="0.25">
      <c r="A4" s="100" t="s">
        <v>2</v>
      </c>
      <c r="B4" s="99"/>
      <c r="C4" s="99"/>
      <c r="D4" s="99"/>
      <c r="E4" s="99"/>
      <c r="F4" s="99"/>
      <c r="G4" s="99"/>
      <c r="H4" s="99"/>
      <c r="I4" s="100" t="s">
        <v>3</v>
      </c>
      <c r="J4" s="99"/>
      <c r="K4" s="100" t="s">
        <v>50</v>
      </c>
      <c r="L4" s="99"/>
      <c r="M4" s="99"/>
    </row>
    <row r="5" spans="1:13" x14ac:dyDescent="0.25">
      <c r="A5" s="100" t="s">
        <v>41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x14ac:dyDescent="0.25">
      <c r="A6" s="100" t="s">
        <v>32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x14ac:dyDescent="0.25">
      <c r="A7" s="100" t="s">
        <v>51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x14ac:dyDescent="0.25">
      <c r="A8" s="100" t="s">
        <v>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1:13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 x14ac:dyDescent="0.25">
      <c r="A12" s="99"/>
      <c r="B12" s="99" t="s">
        <v>5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1:13" x14ac:dyDescent="0.25">
      <c r="A13" s="99"/>
      <c r="B13" s="101">
        <v>1</v>
      </c>
      <c r="C13" s="101">
        <v>2</v>
      </c>
      <c r="D13" s="101">
        <v>3</v>
      </c>
      <c r="E13" s="101">
        <v>4</v>
      </c>
      <c r="F13" s="101">
        <v>5</v>
      </c>
      <c r="G13" s="101">
        <v>6</v>
      </c>
      <c r="H13" s="101">
        <v>7</v>
      </c>
      <c r="I13" s="101">
        <v>8</v>
      </c>
      <c r="J13" s="101">
        <v>9</v>
      </c>
      <c r="K13" s="101">
        <v>10</v>
      </c>
      <c r="L13" s="101">
        <v>11</v>
      </c>
      <c r="M13" s="101">
        <v>12</v>
      </c>
    </row>
    <row r="14" spans="1:13" x14ac:dyDescent="0.25">
      <c r="A14" s="101" t="s">
        <v>6</v>
      </c>
      <c r="B14" s="102">
        <v>8436</v>
      </c>
      <c r="C14" s="103">
        <v>8970</v>
      </c>
      <c r="D14" s="103">
        <v>8413</v>
      </c>
      <c r="E14" s="103">
        <v>566</v>
      </c>
      <c r="F14" s="103">
        <v>672</v>
      </c>
      <c r="G14" s="103">
        <v>867</v>
      </c>
      <c r="H14" s="103">
        <v>1556</v>
      </c>
      <c r="I14" s="103">
        <v>773</v>
      </c>
      <c r="J14" s="103">
        <v>433</v>
      </c>
      <c r="K14" s="103"/>
      <c r="L14" s="103"/>
      <c r="M14" s="104"/>
    </row>
    <row r="15" spans="1:13" x14ac:dyDescent="0.25">
      <c r="A15" s="101" t="s">
        <v>7</v>
      </c>
      <c r="B15" s="105">
        <v>1775</v>
      </c>
      <c r="C15" s="106">
        <v>1765</v>
      </c>
      <c r="D15" s="106">
        <v>1741</v>
      </c>
      <c r="E15" s="106">
        <v>557</v>
      </c>
      <c r="F15" s="106">
        <v>539</v>
      </c>
      <c r="G15" s="106">
        <v>656</v>
      </c>
      <c r="H15" s="106">
        <v>451</v>
      </c>
      <c r="I15" s="106">
        <v>526</v>
      </c>
      <c r="J15" s="106">
        <v>515</v>
      </c>
      <c r="K15" s="106"/>
      <c r="L15" s="106"/>
      <c r="M15" s="107"/>
    </row>
    <row r="16" spans="1:13" x14ac:dyDescent="0.25">
      <c r="A16" s="101" t="s">
        <v>8</v>
      </c>
      <c r="B16" s="105">
        <v>12204</v>
      </c>
      <c r="C16" s="106">
        <v>13522</v>
      </c>
      <c r="D16" s="106">
        <v>13842</v>
      </c>
      <c r="E16" s="106">
        <v>883</v>
      </c>
      <c r="F16" s="106">
        <v>1034</v>
      </c>
      <c r="G16" s="106">
        <v>774</v>
      </c>
      <c r="H16" s="106">
        <v>865</v>
      </c>
      <c r="I16" s="106">
        <v>649</v>
      </c>
      <c r="J16" s="106">
        <v>669</v>
      </c>
      <c r="K16" s="106"/>
      <c r="L16" s="106"/>
      <c r="M16" s="107"/>
    </row>
    <row r="17" spans="1:18" x14ac:dyDescent="0.25">
      <c r="A17" s="101" t="s">
        <v>9</v>
      </c>
      <c r="B17" s="105">
        <v>1917</v>
      </c>
      <c r="C17" s="106">
        <v>2457</v>
      </c>
      <c r="D17" s="106">
        <v>2087</v>
      </c>
      <c r="E17" s="106">
        <v>555</v>
      </c>
      <c r="F17" s="106">
        <v>971</v>
      </c>
      <c r="G17" s="106">
        <v>627</v>
      </c>
      <c r="H17" s="106">
        <v>736</v>
      </c>
      <c r="I17" s="106">
        <v>367</v>
      </c>
      <c r="J17" s="106">
        <v>398</v>
      </c>
      <c r="K17" s="106"/>
      <c r="L17" s="106"/>
      <c r="M17" s="107"/>
    </row>
    <row r="18" spans="1:18" x14ac:dyDescent="0.25">
      <c r="A18" s="101" t="s">
        <v>10</v>
      </c>
      <c r="B18" s="105">
        <v>12715</v>
      </c>
      <c r="C18" s="106">
        <v>10553</v>
      </c>
      <c r="D18" s="106">
        <v>11714</v>
      </c>
      <c r="E18" s="106">
        <v>610</v>
      </c>
      <c r="F18" s="106">
        <v>584</v>
      </c>
      <c r="G18" s="106">
        <v>651</v>
      </c>
      <c r="H18" s="106">
        <v>559</v>
      </c>
      <c r="I18" s="106">
        <v>745</v>
      </c>
      <c r="J18" s="106">
        <v>541</v>
      </c>
      <c r="K18" s="106"/>
      <c r="L18" s="106"/>
      <c r="M18" s="107"/>
    </row>
    <row r="19" spans="1:18" x14ac:dyDescent="0.25">
      <c r="A19" s="101" t="s">
        <v>11</v>
      </c>
      <c r="B19" s="105">
        <v>1121</v>
      </c>
      <c r="C19" s="106">
        <v>1139</v>
      </c>
      <c r="D19" s="106">
        <v>1329</v>
      </c>
      <c r="E19" s="106">
        <v>890</v>
      </c>
      <c r="F19" s="106">
        <v>834</v>
      </c>
      <c r="G19" s="106">
        <v>867</v>
      </c>
      <c r="H19" s="106">
        <v>700</v>
      </c>
      <c r="I19" s="106">
        <v>655</v>
      </c>
      <c r="J19" s="106">
        <v>626</v>
      </c>
      <c r="K19" s="106"/>
      <c r="L19" s="106"/>
      <c r="M19" s="107"/>
    </row>
    <row r="20" spans="1:18" x14ac:dyDescent="0.25">
      <c r="A20" s="101" t="s">
        <v>12</v>
      </c>
      <c r="B20" s="105">
        <v>2879</v>
      </c>
      <c r="C20" s="106">
        <v>758</v>
      </c>
      <c r="D20" s="106">
        <v>863</v>
      </c>
      <c r="E20" s="106">
        <v>651</v>
      </c>
      <c r="F20" s="106">
        <v>704</v>
      </c>
      <c r="G20" s="106">
        <v>678</v>
      </c>
      <c r="H20" s="106">
        <v>936</v>
      </c>
      <c r="I20" s="106">
        <v>1468</v>
      </c>
      <c r="J20" s="106">
        <v>580</v>
      </c>
      <c r="K20" s="106"/>
      <c r="L20" s="106"/>
      <c r="M20" s="107"/>
    </row>
    <row r="21" spans="1:18" x14ac:dyDescent="0.25">
      <c r="A21" s="101" t="s">
        <v>13</v>
      </c>
      <c r="B21" s="108">
        <v>889</v>
      </c>
      <c r="C21" s="109">
        <v>747</v>
      </c>
      <c r="D21" s="109">
        <v>705</v>
      </c>
      <c r="E21" s="109">
        <v>774</v>
      </c>
      <c r="F21" s="109">
        <v>1764</v>
      </c>
      <c r="G21" s="109">
        <v>721</v>
      </c>
      <c r="H21" s="109">
        <v>468</v>
      </c>
      <c r="I21" s="109">
        <v>340</v>
      </c>
      <c r="J21" s="109">
        <v>507</v>
      </c>
      <c r="K21" s="109"/>
      <c r="L21" s="109"/>
      <c r="M21" s="110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8436</v>
      </c>
      <c r="E25" s="4">
        <f t="shared" si="0"/>
        <v>8970</v>
      </c>
      <c r="F25" s="4">
        <f t="shared" si="0"/>
        <v>8413</v>
      </c>
      <c r="G25" s="7">
        <f>AVERAGE(D25:F25)</f>
        <v>8606.3333333333339</v>
      </c>
      <c r="H25" s="98">
        <f>G25/$R$25</f>
        <v>9.3479362780593789</v>
      </c>
      <c r="I25" s="19">
        <f t="shared" ref="I25:K32" si="1">E14</f>
        <v>566</v>
      </c>
      <c r="J25" s="4">
        <f t="shared" si="1"/>
        <v>672</v>
      </c>
      <c r="K25" s="4">
        <f t="shared" si="1"/>
        <v>867</v>
      </c>
      <c r="L25" s="7">
        <f>AVERAGE(I25:K25)</f>
        <v>701.66666666666663</v>
      </c>
      <c r="M25" s="29">
        <f>L25/$R$25</f>
        <v>0.76212889210716872</v>
      </c>
      <c r="N25" s="19" t="s">
        <v>14</v>
      </c>
      <c r="O25" s="4">
        <f>H14</f>
        <v>1556</v>
      </c>
      <c r="P25" s="4">
        <f t="shared" ref="P25:Q25" si="2">I14</f>
        <v>773</v>
      </c>
      <c r="Q25" s="4">
        <f t="shared" si="2"/>
        <v>433</v>
      </c>
      <c r="R25" s="22">
        <f>AVERAGE(O25:Q25)</f>
        <v>920.66666666666663</v>
      </c>
    </row>
    <row r="26" spans="1:18" x14ac:dyDescent="0.25">
      <c r="B26" s="183"/>
      <c r="C26" s="6" t="s">
        <v>17</v>
      </c>
      <c r="D26" s="5">
        <f t="shared" si="0"/>
        <v>1775</v>
      </c>
      <c r="E26" s="6">
        <f t="shared" si="0"/>
        <v>1765</v>
      </c>
      <c r="F26" s="6">
        <f t="shared" si="0"/>
        <v>1741</v>
      </c>
      <c r="G26" s="8">
        <f t="shared" ref="G26:G32" si="3">AVERAGE(D26:F26)</f>
        <v>1760.3333333333333</v>
      </c>
      <c r="H26" s="28">
        <f>G26/$R$25</f>
        <v>1.9120202751629254</v>
      </c>
      <c r="I26" s="20">
        <f t="shared" si="1"/>
        <v>557</v>
      </c>
      <c r="J26" s="6">
        <f t="shared" si="1"/>
        <v>539</v>
      </c>
      <c r="K26" s="6">
        <f t="shared" si="1"/>
        <v>656</v>
      </c>
      <c r="L26" s="8">
        <f t="shared" ref="L26:L32" si="4">AVERAGE(I26:K26)</f>
        <v>584</v>
      </c>
      <c r="M26" s="28">
        <f>L26/$R$25</f>
        <v>0.63432295438088349</v>
      </c>
      <c r="N26" s="20" t="s">
        <v>15</v>
      </c>
      <c r="O26" s="6">
        <f t="shared" ref="O26:Q32" si="5">H15</f>
        <v>451</v>
      </c>
      <c r="P26" s="6">
        <f t="shared" si="5"/>
        <v>526</v>
      </c>
      <c r="Q26" s="6">
        <f t="shared" si="5"/>
        <v>515</v>
      </c>
      <c r="R26" s="23">
        <f t="shared" ref="R26:R32" si="6">AVERAGE(O26:Q26)</f>
        <v>497.33333333333331</v>
      </c>
    </row>
    <row r="27" spans="1:18" x14ac:dyDescent="0.25">
      <c r="B27" s="179" t="s">
        <v>19</v>
      </c>
      <c r="C27" s="4" t="s">
        <v>16</v>
      </c>
      <c r="D27" s="3">
        <f t="shared" si="0"/>
        <v>12204</v>
      </c>
      <c r="E27" s="4">
        <f t="shared" si="0"/>
        <v>13522</v>
      </c>
      <c r="F27" s="4">
        <f t="shared" si="0"/>
        <v>13842</v>
      </c>
      <c r="G27" s="7">
        <f t="shared" si="3"/>
        <v>13189.333333333334</v>
      </c>
      <c r="H27" s="96">
        <f>G27/$R$27</f>
        <v>18.125515345854332</v>
      </c>
      <c r="I27" s="19">
        <f t="shared" si="1"/>
        <v>883</v>
      </c>
      <c r="J27" s="4">
        <f t="shared" si="1"/>
        <v>1034</v>
      </c>
      <c r="K27" s="4">
        <f t="shared" si="1"/>
        <v>774</v>
      </c>
      <c r="L27" s="7">
        <f t="shared" si="4"/>
        <v>897</v>
      </c>
      <c r="M27" s="29">
        <f>L27/$R$27</f>
        <v>1.2327072835547412</v>
      </c>
      <c r="N27" s="19" t="s">
        <v>28</v>
      </c>
      <c r="O27" s="4">
        <f t="shared" si="5"/>
        <v>865</v>
      </c>
      <c r="P27" s="4">
        <f t="shared" si="5"/>
        <v>649</v>
      </c>
      <c r="Q27" s="4">
        <f t="shared" si="5"/>
        <v>669</v>
      </c>
      <c r="R27" s="22">
        <f t="shared" si="6"/>
        <v>727.66666666666663</v>
      </c>
    </row>
    <row r="28" spans="1:18" x14ac:dyDescent="0.25">
      <c r="B28" s="184"/>
      <c r="C28" s="2" t="s">
        <v>17</v>
      </c>
      <c r="D28" s="1">
        <f t="shared" si="0"/>
        <v>1917</v>
      </c>
      <c r="E28" s="2">
        <f t="shared" si="0"/>
        <v>2457</v>
      </c>
      <c r="F28" s="2">
        <f t="shared" si="0"/>
        <v>2087</v>
      </c>
      <c r="G28" s="9">
        <f t="shared" si="3"/>
        <v>2153.6666666666665</v>
      </c>
      <c r="H28" s="97">
        <f>G28/$R$27</f>
        <v>2.9596885020613835</v>
      </c>
      <c r="I28" s="12">
        <f t="shared" si="1"/>
        <v>555</v>
      </c>
      <c r="J28" s="2">
        <f t="shared" si="1"/>
        <v>971</v>
      </c>
      <c r="K28" s="2">
        <f t="shared" si="1"/>
        <v>627</v>
      </c>
      <c r="L28" s="9">
        <f t="shared" si="4"/>
        <v>717.66666666666663</v>
      </c>
      <c r="M28" s="30">
        <f>L28/$R$27</f>
        <v>0.98625744388456249</v>
      </c>
      <c r="N28" s="20" t="s">
        <v>15</v>
      </c>
      <c r="O28" s="2">
        <f t="shared" si="5"/>
        <v>736</v>
      </c>
      <c r="P28" s="2">
        <f t="shared" si="5"/>
        <v>367</v>
      </c>
      <c r="Q28" s="2">
        <f t="shared" si="5"/>
        <v>398</v>
      </c>
      <c r="R28" s="24">
        <f t="shared" si="6"/>
        <v>500.33333333333331</v>
      </c>
    </row>
    <row r="29" spans="1:18" x14ac:dyDescent="0.25">
      <c r="B29" s="179" t="s">
        <v>20</v>
      </c>
      <c r="C29" s="4" t="s">
        <v>16</v>
      </c>
      <c r="D29" s="3">
        <f t="shared" si="0"/>
        <v>12715</v>
      </c>
      <c r="E29" s="4">
        <f t="shared" si="0"/>
        <v>10553</v>
      </c>
      <c r="F29" s="4">
        <f t="shared" si="0"/>
        <v>11714</v>
      </c>
      <c r="G29" s="7">
        <f t="shared" si="3"/>
        <v>11660.666666666666</v>
      </c>
      <c r="H29" s="96">
        <f>G29/$R$29</f>
        <v>18.960433604336043</v>
      </c>
      <c r="I29" s="19">
        <f t="shared" si="1"/>
        <v>610</v>
      </c>
      <c r="J29" s="4">
        <f t="shared" si="1"/>
        <v>584</v>
      </c>
      <c r="K29" s="4">
        <f t="shared" si="1"/>
        <v>651</v>
      </c>
      <c r="L29" s="7">
        <f t="shared" si="4"/>
        <v>615</v>
      </c>
      <c r="M29" s="29">
        <f>L29/$R$29</f>
        <v>1</v>
      </c>
      <c r="N29" s="19" t="s">
        <v>29</v>
      </c>
      <c r="O29" s="4">
        <f t="shared" si="5"/>
        <v>559</v>
      </c>
      <c r="P29" s="4">
        <f t="shared" si="5"/>
        <v>745</v>
      </c>
      <c r="Q29" s="4">
        <f t="shared" si="5"/>
        <v>541</v>
      </c>
      <c r="R29" s="22">
        <f t="shared" si="6"/>
        <v>615</v>
      </c>
    </row>
    <row r="30" spans="1:18" x14ac:dyDescent="0.25">
      <c r="B30" s="183"/>
      <c r="C30" s="6" t="s">
        <v>17</v>
      </c>
      <c r="D30" s="5">
        <f t="shared" si="0"/>
        <v>1121</v>
      </c>
      <c r="E30" s="6">
        <f t="shared" si="0"/>
        <v>1139</v>
      </c>
      <c r="F30" s="6">
        <f t="shared" si="0"/>
        <v>1329</v>
      </c>
      <c r="G30" s="8">
        <f t="shared" si="3"/>
        <v>1196.3333333333333</v>
      </c>
      <c r="H30" s="15">
        <f>G30/$R$29</f>
        <v>1.9452574525745256</v>
      </c>
      <c r="I30" s="20">
        <f t="shared" si="1"/>
        <v>890</v>
      </c>
      <c r="J30" s="6">
        <f t="shared" si="1"/>
        <v>834</v>
      </c>
      <c r="K30" s="6">
        <f t="shared" si="1"/>
        <v>867</v>
      </c>
      <c r="L30" s="8">
        <f t="shared" si="4"/>
        <v>863.66666666666663</v>
      </c>
      <c r="M30" s="15">
        <f>L30/$R$29</f>
        <v>1.4043360433604335</v>
      </c>
      <c r="N30" s="20" t="s">
        <v>15</v>
      </c>
      <c r="O30" s="6">
        <f t="shared" si="5"/>
        <v>700</v>
      </c>
      <c r="P30" s="6">
        <f t="shared" si="5"/>
        <v>655</v>
      </c>
      <c r="Q30" s="6">
        <f t="shared" si="5"/>
        <v>626</v>
      </c>
      <c r="R30" s="23">
        <f t="shared" si="6"/>
        <v>660.33333333333337</v>
      </c>
    </row>
    <row r="31" spans="1:18" x14ac:dyDescent="0.25">
      <c r="B31" s="179" t="s">
        <v>21</v>
      </c>
      <c r="C31" s="4" t="s">
        <v>16</v>
      </c>
      <c r="D31" s="3">
        <f t="shared" si="0"/>
        <v>2879</v>
      </c>
      <c r="E31" s="4">
        <f t="shared" si="0"/>
        <v>758</v>
      </c>
      <c r="F31" s="4">
        <f t="shared" si="0"/>
        <v>863</v>
      </c>
      <c r="G31" s="7">
        <f t="shared" si="3"/>
        <v>1500</v>
      </c>
      <c r="H31" s="14">
        <f>G31/$R$31</f>
        <v>1.5080428954423593</v>
      </c>
      <c r="I31" s="19">
        <f t="shared" si="1"/>
        <v>651</v>
      </c>
      <c r="J31" s="4">
        <f t="shared" si="1"/>
        <v>704</v>
      </c>
      <c r="K31" s="4">
        <f t="shared" si="1"/>
        <v>678</v>
      </c>
      <c r="L31" s="7">
        <f t="shared" si="4"/>
        <v>677.66666666666663</v>
      </c>
      <c r="M31" s="14">
        <f>L31/$R$31</f>
        <v>0.68130026809651478</v>
      </c>
      <c r="N31" s="19" t="s">
        <v>30</v>
      </c>
      <c r="O31" s="4">
        <f t="shared" si="5"/>
        <v>936</v>
      </c>
      <c r="P31" s="4">
        <f t="shared" si="5"/>
        <v>1468</v>
      </c>
      <c r="Q31" s="4">
        <f t="shared" si="5"/>
        <v>580</v>
      </c>
      <c r="R31" s="22">
        <f t="shared" si="6"/>
        <v>994.66666666666663</v>
      </c>
    </row>
    <row r="32" spans="1:18" ht="15.75" thickBot="1" x14ac:dyDescent="0.3">
      <c r="B32" s="180"/>
      <c r="C32" s="16" t="s">
        <v>17</v>
      </c>
      <c r="D32" s="27">
        <f t="shared" si="0"/>
        <v>889</v>
      </c>
      <c r="E32" s="16">
        <f t="shared" si="0"/>
        <v>747</v>
      </c>
      <c r="F32" s="16">
        <f t="shared" si="0"/>
        <v>705</v>
      </c>
      <c r="G32" s="17">
        <f t="shared" si="3"/>
        <v>780.33333333333337</v>
      </c>
      <c r="H32" s="18">
        <f>G32/$R$31</f>
        <v>0.78451742627345855</v>
      </c>
      <c r="I32" s="21">
        <f t="shared" si="1"/>
        <v>774</v>
      </c>
      <c r="J32" s="16">
        <f t="shared" si="1"/>
        <v>1764</v>
      </c>
      <c r="K32" s="16">
        <f t="shared" si="1"/>
        <v>721</v>
      </c>
      <c r="L32" s="17">
        <f t="shared" si="4"/>
        <v>1086.3333333333333</v>
      </c>
      <c r="M32" s="18">
        <f>L32/$R$31</f>
        <v>1.0921581769436997</v>
      </c>
      <c r="N32" s="21" t="s">
        <v>15</v>
      </c>
      <c r="O32" s="16">
        <f t="shared" si="5"/>
        <v>468</v>
      </c>
      <c r="P32" s="16">
        <f t="shared" si="5"/>
        <v>340</v>
      </c>
      <c r="Q32" s="16">
        <f t="shared" si="5"/>
        <v>507</v>
      </c>
      <c r="R32" s="25">
        <f t="shared" si="6"/>
        <v>438.33333333333331</v>
      </c>
    </row>
    <row r="36" spans="2:2" x14ac:dyDescent="0.25">
      <c r="B36" s="48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O16" sqref="O16"/>
    </sheetView>
  </sheetViews>
  <sheetFormatPr defaultRowHeight="15" x14ac:dyDescent="0.25"/>
  <cols>
    <col min="1" max="1" width="4.28515625" style="99" customWidth="1"/>
    <col min="2" max="2" width="11" style="99" customWidth="1"/>
    <col min="3" max="13" width="9.140625" style="99"/>
    <col min="14" max="14" width="14" style="99" bestFit="1" customWidth="1"/>
    <col min="15" max="16384" width="9.140625" style="99"/>
  </cols>
  <sheetData>
    <row r="3" spans="1:13" x14ac:dyDescent="0.25">
      <c r="A3" s="113" t="s">
        <v>0</v>
      </c>
      <c r="B3" s="112"/>
      <c r="C3" s="112"/>
      <c r="D3" s="113" t="s">
        <v>1</v>
      </c>
      <c r="E3" s="112"/>
      <c r="F3" s="112"/>
      <c r="G3" s="112"/>
      <c r="H3" s="112"/>
      <c r="I3" s="112"/>
      <c r="J3" s="112"/>
      <c r="K3" s="113" t="s">
        <v>52</v>
      </c>
      <c r="L3" s="112"/>
      <c r="M3" s="112"/>
    </row>
    <row r="4" spans="1:13" x14ac:dyDescent="0.25">
      <c r="A4" s="113" t="s">
        <v>2</v>
      </c>
      <c r="B4" s="112"/>
      <c r="C4" s="112"/>
      <c r="D4" s="112"/>
      <c r="E4" s="112"/>
      <c r="F4" s="112"/>
      <c r="G4" s="112"/>
      <c r="H4" s="112"/>
      <c r="I4" s="113" t="s">
        <v>3</v>
      </c>
      <c r="J4" s="112"/>
      <c r="K4" s="113" t="s">
        <v>53</v>
      </c>
      <c r="L4" s="112"/>
      <c r="M4" s="112"/>
    </row>
    <row r="5" spans="1:13" x14ac:dyDescent="0.25">
      <c r="A5" s="113" t="s">
        <v>41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x14ac:dyDescent="0.25">
      <c r="A6" s="113" t="s">
        <v>32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 x14ac:dyDescent="0.25">
      <c r="A7" s="113" t="s">
        <v>54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x14ac:dyDescent="0.25">
      <c r="A8" s="113" t="s">
        <v>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12" spans="1:13" x14ac:dyDescent="0.25">
      <c r="A12" s="112"/>
      <c r="B12" s="112" t="s">
        <v>5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x14ac:dyDescent="0.25">
      <c r="A13" s="112"/>
      <c r="B13" s="114">
        <v>1</v>
      </c>
      <c r="C13" s="114">
        <v>2</v>
      </c>
      <c r="D13" s="114">
        <v>3</v>
      </c>
      <c r="E13" s="114">
        <v>4</v>
      </c>
      <c r="F13" s="114">
        <v>5</v>
      </c>
      <c r="G13" s="114">
        <v>6</v>
      </c>
      <c r="H13" s="114">
        <v>7</v>
      </c>
      <c r="I13" s="114">
        <v>8</v>
      </c>
      <c r="J13" s="114">
        <v>9</v>
      </c>
      <c r="K13" s="114">
        <v>10</v>
      </c>
      <c r="L13" s="114">
        <v>11</v>
      </c>
      <c r="M13" s="114">
        <v>12</v>
      </c>
    </row>
    <row r="14" spans="1:13" x14ac:dyDescent="0.25">
      <c r="A14" s="114" t="s">
        <v>6</v>
      </c>
      <c r="B14" s="115">
        <v>8077</v>
      </c>
      <c r="C14" s="116">
        <v>8189</v>
      </c>
      <c r="D14" s="116">
        <v>7974</v>
      </c>
      <c r="E14" s="116">
        <v>561</v>
      </c>
      <c r="F14" s="116">
        <v>660</v>
      </c>
      <c r="G14" s="116">
        <v>852</v>
      </c>
      <c r="H14" s="116">
        <v>1614</v>
      </c>
      <c r="I14" s="116">
        <v>653</v>
      </c>
      <c r="J14" s="116">
        <v>419</v>
      </c>
      <c r="K14" s="116"/>
      <c r="L14" s="116"/>
      <c r="M14" s="117"/>
    </row>
    <row r="15" spans="1:13" x14ac:dyDescent="0.25">
      <c r="A15" s="114" t="s">
        <v>7</v>
      </c>
      <c r="B15" s="118">
        <v>1742</v>
      </c>
      <c r="C15" s="119">
        <v>1734</v>
      </c>
      <c r="D15" s="119">
        <v>1726</v>
      </c>
      <c r="E15" s="119">
        <v>548</v>
      </c>
      <c r="F15" s="119">
        <v>525</v>
      </c>
      <c r="G15" s="119">
        <v>673</v>
      </c>
      <c r="H15" s="119">
        <v>440</v>
      </c>
      <c r="I15" s="119">
        <v>515</v>
      </c>
      <c r="J15" s="119">
        <v>498</v>
      </c>
      <c r="K15" s="119"/>
      <c r="L15" s="119"/>
      <c r="M15" s="120"/>
    </row>
    <row r="16" spans="1:13" x14ac:dyDescent="0.25">
      <c r="A16" s="114" t="s">
        <v>8</v>
      </c>
      <c r="B16" s="118">
        <v>11626</v>
      </c>
      <c r="C16" s="119">
        <v>12532</v>
      </c>
      <c r="D16" s="119">
        <v>13171</v>
      </c>
      <c r="E16" s="119">
        <v>872</v>
      </c>
      <c r="F16" s="119">
        <v>945</v>
      </c>
      <c r="G16" s="119">
        <v>771</v>
      </c>
      <c r="H16" s="119">
        <v>788</v>
      </c>
      <c r="I16" s="119">
        <v>655</v>
      </c>
      <c r="J16" s="119">
        <v>660</v>
      </c>
      <c r="K16" s="119"/>
      <c r="L16" s="119"/>
      <c r="M16" s="120"/>
    </row>
    <row r="17" spans="1:18" x14ac:dyDescent="0.25">
      <c r="A17" s="114" t="s">
        <v>9</v>
      </c>
      <c r="B17" s="118">
        <v>1910</v>
      </c>
      <c r="C17" s="119">
        <v>2391</v>
      </c>
      <c r="D17" s="119">
        <v>2029</v>
      </c>
      <c r="E17" s="119">
        <v>524</v>
      </c>
      <c r="F17" s="119">
        <v>944</v>
      </c>
      <c r="G17" s="119">
        <v>594</v>
      </c>
      <c r="H17" s="119">
        <v>714</v>
      </c>
      <c r="I17" s="119">
        <v>356</v>
      </c>
      <c r="J17" s="119">
        <v>371</v>
      </c>
      <c r="K17" s="119"/>
      <c r="L17" s="119"/>
      <c r="M17" s="120"/>
    </row>
    <row r="18" spans="1:18" x14ac:dyDescent="0.25">
      <c r="A18" s="114" t="s">
        <v>10</v>
      </c>
      <c r="B18" s="118">
        <v>11852</v>
      </c>
      <c r="C18" s="119">
        <v>10027</v>
      </c>
      <c r="D18" s="119">
        <v>11094</v>
      </c>
      <c r="E18" s="119">
        <v>583</v>
      </c>
      <c r="F18" s="119">
        <v>572</v>
      </c>
      <c r="G18" s="119">
        <v>638</v>
      </c>
      <c r="H18" s="119">
        <v>528</v>
      </c>
      <c r="I18" s="119">
        <v>742</v>
      </c>
      <c r="J18" s="119">
        <v>498</v>
      </c>
      <c r="K18" s="119"/>
      <c r="L18" s="119"/>
      <c r="M18" s="120"/>
    </row>
    <row r="19" spans="1:18" x14ac:dyDescent="0.25">
      <c r="A19" s="114" t="s">
        <v>11</v>
      </c>
      <c r="B19" s="118">
        <v>1104</v>
      </c>
      <c r="C19" s="119">
        <v>1127</v>
      </c>
      <c r="D19" s="119">
        <v>1323</v>
      </c>
      <c r="E19" s="119">
        <v>858</v>
      </c>
      <c r="F19" s="119">
        <v>825</v>
      </c>
      <c r="G19" s="119">
        <v>858</v>
      </c>
      <c r="H19" s="119">
        <v>672</v>
      </c>
      <c r="I19" s="119">
        <v>632</v>
      </c>
      <c r="J19" s="119">
        <v>618</v>
      </c>
      <c r="K19" s="119"/>
      <c r="L19" s="119"/>
      <c r="M19" s="120"/>
    </row>
    <row r="20" spans="1:18" x14ac:dyDescent="0.25">
      <c r="A20" s="114" t="s">
        <v>12</v>
      </c>
      <c r="B20" s="118">
        <v>2811</v>
      </c>
      <c r="C20" s="119">
        <v>762</v>
      </c>
      <c r="D20" s="119">
        <v>867</v>
      </c>
      <c r="E20" s="119">
        <v>649</v>
      </c>
      <c r="F20" s="119">
        <v>704</v>
      </c>
      <c r="G20" s="119">
        <v>675</v>
      </c>
      <c r="H20" s="119">
        <v>942</v>
      </c>
      <c r="I20" s="119">
        <v>1489</v>
      </c>
      <c r="J20" s="119">
        <v>565</v>
      </c>
      <c r="K20" s="119"/>
      <c r="L20" s="119"/>
      <c r="M20" s="120"/>
    </row>
    <row r="21" spans="1:18" x14ac:dyDescent="0.25">
      <c r="A21" s="114" t="s">
        <v>13</v>
      </c>
      <c r="B21" s="121">
        <v>869</v>
      </c>
      <c r="C21" s="122">
        <v>719</v>
      </c>
      <c r="D21" s="122">
        <v>661</v>
      </c>
      <c r="E21" s="122">
        <v>741</v>
      </c>
      <c r="F21" s="122">
        <v>756</v>
      </c>
      <c r="G21" s="122">
        <v>704</v>
      </c>
      <c r="H21" s="122">
        <v>465</v>
      </c>
      <c r="I21" s="122">
        <v>341</v>
      </c>
      <c r="J21" s="122">
        <v>509</v>
      </c>
      <c r="K21" s="122"/>
      <c r="L21" s="122"/>
      <c r="M21" s="123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8077</v>
      </c>
      <c r="E25" s="4">
        <f t="shared" si="0"/>
        <v>8189</v>
      </c>
      <c r="F25" s="4">
        <f t="shared" si="0"/>
        <v>7974</v>
      </c>
      <c r="G25" s="7">
        <f>AVERAGE(D25:F25)</f>
        <v>8080</v>
      </c>
      <c r="H25" s="98">
        <f>G25/$R$25</f>
        <v>9.0245718540580793</v>
      </c>
      <c r="I25" s="19">
        <f t="shared" ref="I25:K32" si="1">E14</f>
        <v>561</v>
      </c>
      <c r="J25" s="4">
        <f t="shared" si="1"/>
        <v>660</v>
      </c>
      <c r="K25" s="4">
        <f t="shared" si="1"/>
        <v>852</v>
      </c>
      <c r="L25" s="7">
        <f>AVERAGE(I25:K25)</f>
        <v>691</v>
      </c>
      <c r="M25" s="29">
        <f>L25/$R$25</f>
        <v>0.77177959791511541</v>
      </c>
      <c r="N25" s="19" t="s">
        <v>14</v>
      </c>
      <c r="O25" s="4">
        <f>H14</f>
        <v>1614</v>
      </c>
      <c r="P25" s="4">
        <f t="shared" ref="P25:Q25" si="2">I14</f>
        <v>653</v>
      </c>
      <c r="Q25" s="4">
        <f t="shared" si="2"/>
        <v>419</v>
      </c>
      <c r="R25" s="22">
        <f>AVERAGE(O25:Q25)</f>
        <v>895.33333333333337</v>
      </c>
    </row>
    <row r="26" spans="1:18" x14ac:dyDescent="0.25">
      <c r="B26" s="183"/>
      <c r="C26" s="6" t="s">
        <v>17</v>
      </c>
      <c r="D26" s="5">
        <f t="shared" si="0"/>
        <v>1742</v>
      </c>
      <c r="E26" s="6">
        <f t="shared" si="0"/>
        <v>1734</v>
      </c>
      <c r="F26" s="6">
        <f t="shared" si="0"/>
        <v>1726</v>
      </c>
      <c r="G26" s="8">
        <f t="shared" ref="G26:G32" si="3">AVERAGE(D26:F26)</f>
        <v>1734</v>
      </c>
      <c r="H26" s="28">
        <f>G26/$R$25</f>
        <v>1.9367088607594936</v>
      </c>
      <c r="I26" s="20">
        <f t="shared" si="1"/>
        <v>548</v>
      </c>
      <c r="J26" s="6">
        <f t="shared" si="1"/>
        <v>525</v>
      </c>
      <c r="K26" s="6">
        <f t="shared" si="1"/>
        <v>673</v>
      </c>
      <c r="L26" s="8">
        <f t="shared" ref="L26:L32" si="4">AVERAGE(I26:K26)</f>
        <v>582</v>
      </c>
      <c r="M26" s="28">
        <f>L26/$R$25</f>
        <v>0.65003723008190617</v>
      </c>
      <c r="N26" s="20" t="s">
        <v>15</v>
      </c>
      <c r="O26" s="6">
        <f t="shared" ref="O26:Q32" si="5">H15</f>
        <v>440</v>
      </c>
      <c r="P26" s="6">
        <f t="shared" si="5"/>
        <v>515</v>
      </c>
      <c r="Q26" s="6">
        <f t="shared" si="5"/>
        <v>498</v>
      </c>
      <c r="R26" s="23">
        <f t="shared" ref="R26:R32" si="6">AVERAGE(O26:Q26)</f>
        <v>484.33333333333331</v>
      </c>
    </row>
    <row r="27" spans="1:18" x14ac:dyDescent="0.25">
      <c r="B27" s="179" t="s">
        <v>19</v>
      </c>
      <c r="C27" s="4" t="s">
        <v>16</v>
      </c>
      <c r="D27" s="3">
        <f t="shared" si="0"/>
        <v>11626</v>
      </c>
      <c r="E27" s="4">
        <f t="shared" si="0"/>
        <v>12532</v>
      </c>
      <c r="F27" s="4">
        <f t="shared" si="0"/>
        <v>13171</v>
      </c>
      <c r="G27" s="7">
        <f t="shared" si="3"/>
        <v>12443</v>
      </c>
      <c r="H27" s="96">
        <f>G27/$R$27</f>
        <v>17.750356633380886</v>
      </c>
      <c r="I27" s="19">
        <f t="shared" si="1"/>
        <v>872</v>
      </c>
      <c r="J27" s="4">
        <f t="shared" si="1"/>
        <v>945</v>
      </c>
      <c r="K27" s="4">
        <f t="shared" si="1"/>
        <v>771</v>
      </c>
      <c r="L27" s="7">
        <f t="shared" si="4"/>
        <v>862.66666666666663</v>
      </c>
      <c r="M27" s="29">
        <f>L27/$R$27</f>
        <v>1.2306229196386114</v>
      </c>
      <c r="N27" s="19" t="s">
        <v>28</v>
      </c>
      <c r="O27" s="4">
        <f t="shared" si="5"/>
        <v>788</v>
      </c>
      <c r="P27" s="4">
        <f t="shared" si="5"/>
        <v>655</v>
      </c>
      <c r="Q27" s="4">
        <f t="shared" si="5"/>
        <v>660</v>
      </c>
      <c r="R27" s="22">
        <f t="shared" si="6"/>
        <v>701</v>
      </c>
    </row>
    <row r="28" spans="1:18" x14ac:dyDescent="0.25">
      <c r="B28" s="184"/>
      <c r="C28" s="2" t="s">
        <v>17</v>
      </c>
      <c r="D28" s="1">
        <f t="shared" si="0"/>
        <v>1910</v>
      </c>
      <c r="E28" s="2">
        <f t="shared" si="0"/>
        <v>2391</v>
      </c>
      <c r="F28" s="2">
        <f t="shared" si="0"/>
        <v>2029</v>
      </c>
      <c r="G28" s="9">
        <f t="shared" si="3"/>
        <v>2110</v>
      </c>
      <c r="H28" s="97">
        <f>G28/$R$27</f>
        <v>3.0099857346647645</v>
      </c>
      <c r="I28" s="12">
        <f t="shared" si="1"/>
        <v>524</v>
      </c>
      <c r="J28" s="2">
        <f t="shared" si="1"/>
        <v>944</v>
      </c>
      <c r="K28" s="2">
        <f t="shared" si="1"/>
        <v>594</v>
      </c>
      <c r="L28" s="9">
        <f t="shared" si="4"/>
        <v>687.33333333333337</v>
      </c>
      <c r="M28" s="30">
        <f>L28/$R$27</f>
        <v>0.98050404184498341</v>
      </c>
      <c r="N28" s="20" t="s">
        <v>15</v>
      </c>
      <c r="O28" s="2">
        <f t="shared" si="5"/>
        <v>714</v>
      </c>
      <c r="P28" s="2">
        <f t="shared" si="5"/>
        <v>356</v>
      </c>
      <c r="Q28" s="2">
        <f t="shared" si="5"/>
        <v>371</v>
      </c>
      <c r="R28" s="24">
        <f t="shared" si="6"/>
        <v>480.33333333333331</v>
      </c>
    </row>
    <row r="29" spans="1:18" x14ac:dyDescent="0.25">
      <c r="B29" s="179" t="s">
        <v>20</v>
      </c>
      <c r="C29" s="4" t="s">
        <v>16</v>
      </c>
      <c r="D29" s="3">
        <f t="shared" si="0"/>
        <v>11852</v>
      </c>
      <c r="E29" s="4">
        <f t="shared" si="0"/>
        <v>10027</v>
      </c>
      <c r="F29" s="4">
        <f t="shared" si="0"/>
        <v>11094</v>
      </c>
      <c r="G29" s="7">
        <f t="shared" si="3"/>
        <v>10991</v>
      </c>
      <c r="H29" s="96">
        <f>G29/$R$29</f>
        <v>18.649886877828052</v>
      </c>
      <c r="I29" s="19">
        <f t="shared" si="1"/>
        <v>583</v>
      </c>
      <c r="J29" s="4">
        <f t="shared" si="1"/>
        <v>572</v>
      </c>
      <c r="K29" s="4">
        <f t="shared" si="1"/>
        <v>638</v>
      </c>
      <c r="L29" s="7">
        <f t="shared" si="4"/>
        <v>597.66666666666663</v>
      </c>
      <c r="M29" s="29">
        <f>L29/$R$29</f>
        <v>1.0141402714932126</v>
      </c>
      <c r="N29" s="19" t="s">
        <v>29</v>
      </c>
      <c r="O29" s="4">
        <f t="shared" si="5"/>
        <v>528</v>
      </c>
      <c r="P29" s="4">
        <f t="shared" si="5"/>
        <v>742</v>
      </c>
      <c r="Q29" s="4">
        <f t="shared" si="5"/>
        <v>498</v>
      </c>
      <c r="R29" s="22">
        <f t="shared" si="6"/>
        <v>589.33333333333337</v>
      </c>
    </row>
    <row r="30" spans="1:18" x14ac:dyDescent="0.25">
      <c r="B30" s="183"/>
      <c r="C30" s="6" t="s">
        <v>17</v>
      </c>
      <c r="D30" s="5">
        <f t="shared" si="0"/>
        <v>1104</v>
      </c>
      <c r="E30" s="6">
        <f t="shared" si="0"/>
        <v>1127</v>
      </c>
      <c r="F30" s="6">
        <f t="shared" si="0"/>
        <v>1323</v>
      </c>
      <c r="G30" s="8">
        <f t="shared" si="3"/>
        <v>1184.6666666666667</v>
      </c>
      <c r="H30" s="15">
        <f>G30/$R$29</f>
        <v>2.0101809954751131</v>
      </c>
      <c r="I30" s="20">
        <f t="shared" si="1"/>
        <v>858</v>
      </c>
      <c r="J30" s="6">
        <f t="shared" si="1"/>
        <v>825</v>
      </c>
      <c r="K30" s="6">
        <f t="shared" si="1"/>
        <v>858</v>
      </c>
      <c r="L30" s="8">
        <f t="shared" si="4"/>
        <v>847</v>
      </c>
      <c r="M30" s="15">
        <f>L30/$R$29</f>
        <v>1.4372171945701357</v>
      </c>
      <c r="N30" s="20" t="s">
        <v>15</v>
      </c>
      <c r="O30" s="6">
        <f t="shared" si="5"/>
        <v>672</v>
      </c>
      <c r="P30" s="6">
        <f t="shared" si="5"/>
        <v>632</v>
      </c>
      <c r="Q30" s="6">
        <f t="shared" si="5"/>
        <v>618</v>
      </c>
      <c r="R30" s="23">
        <f t="shared" si="6"/>
        <v>640.66666666666663</v>
      </c>
    </row>
    <row r="31" spans="1:18" x14ac:dyDescent="0.25">
      <c r="B31" s="179" t="s">
        <v>21</v>
      </c>
      <c r="C31" s="4" t="s">
        <v>16</v>
      </c>
      <c r="D31" s="3">
        <f t="shared" si="0"/>
        <v>2811</v>
      </c>
      <c r="E31" s="4">
        <f t="shared" si="0"/>
        <v>762</v>
      </c>
      <c r="F31" s="4">
        <f t="shared" si="0"/>
        <v>867</v>
      </c>
      <c r="G31" s="7">
        <f t="shared" si="3"/>
        <v>1480</v>
      </c>
      <c r="H31" s="14">
        <f>G31/$R$31</f>
        <v>1.4819759679572764</v>
      </c>
      <c r="I31" s="19">
        <f t="shared" si="1"/>
        <v>649</v>
      </c>
      <c r="J31" s="4">
        <f t="shared" si="1"/>
        <v>704</v>
      </c>
      <c r="K31" s="4">
        <f t="shared" si="1"/>
        <v>675</v>
      </c>
      <c r="L31" s="7">
        <f t="shared" si="4"/>
        <v>676</v>
      </c>
      <c r="M31" s="14">
        <f>L31/$R$31</f>
        <v>0.67690253671562084</v>
      </c>
      <c r="N31" s="19" t="s">
        <v>30</v>
      </c>
      <c r="O31" s="4">
        <f t="shared" si="5"/>
        <v>942</v>
      </c>
      <c r="P31" s="4">
        <f t="shared" si="5"/>
        <v>1489</v>
      </c>
      <c r="Q31" s="4">
        <f t="shared" si="5"/>
        <v>565</v>
      </c>
      <c r="R31" s="22">
        <f t="shared" si="6"/>
        <v>998.66666666666663</v>
      </c>
    </row>
    <row r="32" spans="1:18" ht="15.75" thickBot="1" x14ac:dyDescent="0.3">
      <c r="B32" s="180"/>
      <c r="C32" s="16" t="s">
        <v>17</v>
      </c>
      <c r="D32" s="27">
        <f t="shared" si="0"/>
        <v>869</v>
      </c>
      <c r="E32" s="16">
        <f t="shared" si="0"/>
        <v>719</v>
      </c>
      <c r="F32" s="16">
        <f t="shared" si="0"/>
        <v>661</v>
      </c>
      <c r="G32" s="17">
        <f t="shared" si="3"/>
        <v>749.66666666666663</v>
      </c>
      <c r="H32" s="18">
        <f>G32/$R$31</f>
        <v>0.75066755674232311</v>
      </c>
      <c r="I32" s="21">
        <f t="shared" si="1"/>
        <v>741</v>
      </c>
      <c r="J32" s="16">
        <f t="shared" si="1"/>
        <v>756</v>
      </c>
      <c r="K32" s="16">
        <f t="shared" si="1"/>
        <v>704</v>
      </c>
      <c r="L32" s="17">
        <f t="shared" si="4"/>
        <v>733.66666666666663</v>
      </c>
      <c r="M32" s="18">
        <f>L32/$R$31</f>
        <v>0.7346461949265688</v>
      </c>
      <c r="N32" s="21" t="s">
        <v>15</v>
      </c>
      <c r="O32" s="16">
        <f t="shared" si="5"/>
        <v>465</v>
      </c>
      <c r="P32" s="16">
        <f t="shared" si="5"/>
        <v>341</v>
      </c>
      <c r="Q32" s="16">
        <f t="shared" si="5"/>
        <v>509</v>
      </c>
      <c r="R32" s="25">
        <f t="shared" si="6"/>
        <v>438.33333333333331</v>
      </c>
    </row>
    <row r="36" spans="2:2" x14ac:dyDescent="0.25">
      <c r="B36" s="99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P19" sqref="P19"/>
    </sheetView>
  </sheetViews>
  <sheetFormatPr defaultRowHeight="15" x14ac:dyDescent="0.25"/>
  <cols>
    <col min="1" max="1" width="4.28515625" style="112" customWidth="1"/>
    <col min="2" max="2" width="11" style="112" customWidth="1"/>
    <col min="3" max="13" width="9.140625" style="112"/>
    <col min="14" max="14" width="14" style="112" bestFit="1" customWidth="1"/>
    <col min="15" max="16384" width="9.140625" style="112"/>
  </cols>
  <sheetData>
    <row r="3" spans="1:13" x14ac:dyDescent="0.25">
      <c r="A3" s="152" t="s">
        <v>0</v>
      </c>
      <c r="B3" s="151"/>
      <c r="C3" s="151"/>
      <c r="D3" s="152" t="s">
        <v>1</v>
      </c>
      <c r="E3" s="151"/>
      <c r="F3" s="151"/>
      <c r="G3" s="151"/>
      <c r="H3" s="151"/>
      <c r="I3" s="151"/>
      <c r="J3" s="151"/>
      <c r="K3" s="152" t="s">
        <v>63</v>
      </c>
      <c r="L3" s="151"/>
      <c r="M3" s="151"/>
    </row>
    <row r="4" spans="1:13" x14ac:dyDescent="0.25">
      <c r="A4" s="152" t="s">
        <v>2</v>
      </c>
      <c r="B4" s="151"/>
      <c r="C4" s="151"/>
      <c r="D4" s="151"/>
      <c r="E4" s="151"/>
      <c r="F4" s="151"/>
      <c r="G4" s="151"/>
      <c r="H4" s="151"/>
      <c r="I4" s="152" t="s">
        <v>3</v>
      </c>
      <c r="J4" s="151"/>
      <c r="K4" s="152" t="s">
        <v>64</v>
      </c>
      <c r="L4" s="151"/>
      <c r="M4" s="151"/>
    </row>
    <row r="5" spans="1:13" x14ac:dyDescent="0.25">
      <c r="A5" s="152" t="s">
        <v>41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3" x14ac:dyDescent="0.25">
      <c r="A6" s="152" t="s">
        <v>32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x14ac:dyDescent="0.25">
      <c r="A7" s="152" t="s">
        <v>65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</row>
    <row r="8" spans="1:13" x14ac:dyDescent="0.25">
      <c r="A8" s="152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12" spans="1:13" x14ac:dyDescent="0.25">
      <c r="A12" s="151"/>
      <c r="B12" s="151" t="s">
        <v>5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3" x14ac:dyDescent="0.25">
      <c r="A13" s="151"/>
      <c r="B13" s="153">
        <v>1</v>
      </c>
      <c r="C13" s="153">
        <v>2</v>
      </c>
      <c r="D13" s="153">
        <v>3</v>
      </c>
      <c r="E13" s="153">
        <v>4</v>
      </c>
      <c r="F13" s="153">
        <v>5</v>
      </c>
      <c r="G13" s="153">
        <v>6</v>
      </c>
      <c r="H13" s="153">
        <v>7</v>
      </c>
      <c r="I13" s="153">
        <v>8</v>
      </c>
      <c r="J13" s="153">
        <v>9</v>
      </c>
      <c r="K13" s="153">
        <v>10</v>
      </c>
      <c r="L13" s="153">
        <v>11</v>
      </c>
      <c r="M13" s="153">
        <v>12</v>
      </c>
    </row>
    <row r="14" spans="1:13" x14ac:dyDescent="0.25">
      <c r="A14" s="153" t="s">
        <v>6</v>
      </c>
      <c r="B14" s="154">
        <v>8193</v>
      </c>
      <c r="C14" s="155">
        <v>8650</v>
      </c>
      <c r="D14" s="155">
        <v>8344</v>
      </c>
      <c r="E14" s="155">
        <v>793</v>
      </c>
      <c r="F14" s="155">
        <v>691</v>
      </c>
      <c r="G14" s="155">
        <v>876</v>
      </c>
      <c r="H14" s="155">
        <v>2453</v>
      </c>
      <c r="I14" s="155">
        <v>654</v>
      </c>
      <c r="J14" s="155">
        <v>425</v>
      </c>
      <c r="K14" s="155"/>
      <c r="L14" s="155"/>
      <c r="M14" s="156"/>
    </row>
    <row r="15" spans="1:13" x14ac:dyDescent="0.25">
      <c r="A15" s="153" t="s">
        <v>7</v>
      </c>
      <c r="B15" s="157">
        <v>1844</v>
      </c>
      <c r="C15" s="158">
        <v>1821</v>
      </c>
      <c r="D15" s="158">
        <v>1783</v>
      </c>
      <c r="E15" s="158">
        <v>561</v>
      </c>
      <c r="F15" s="158">
        <v>540</v>
      </c>
      <c r="G15" s="158">
        <v>786</v>
      </c>
      <c r="H15" s="158">
        <v>477</v>
      </c>
      <c r="I15" s="158">
        <v>521</v>
      </c>
      <c r="J15" s="158">
        <v>519</v>
      </c>
      <c r="K15" s="158"/>
      <c r="L15" s="158"/>
      <c r="M15" s="159"/>
    </row>
    <row r="16" spans="1:13" x14ac:dyDescent="0.25">
      <c r="A16" s="153" t="s">
        <v>8</v>
      </c>
      <c r="B16" s="157">
        <v>11687</v>
      </c>
      <c r="C16" s="158">
        <v>12890</v>
      </c>
      <c r="D16" s="158">
        <v>13464</v>
      </c>
      <c r="E16" s="158">
        <v>902</v>
      </c>
      <c r="F16" s="158">
        <v>955</v>
      </c>
      <c r="G16" s="158">
        <v>790</v>
      </c>
      <c r="H16" s="158">
        <v>851</v>
      </c>
      <c r="I16" s="158">
        <v>656</v>
      </c>
      <c r="J16" s="158">
        <v>685</v>
      </c>
      <c r="K16" s="158"/>
      <c r="L16" s="158"/>
      <c r="M16" s="159"/>
    </row>
    <row r="17" spans="1:18" x14ac:dyDescent="0.25">
      <c r="A17" s="153" t="s">
        <v>9</v>
      </c>
      <c r="B17" s="157">
        <v>2019</v>
      </c>
      <c r="C17" s="158">
        <v>2489</v>
      </c>
      <c r="D17" s="158">
        <v>2180</v>
      </c>
      <c r="E17" s="158">
        <v>555</v>
      </c>
      <c r="F17" s="158">
        <v>985</v>
      </c>
      <c r="G17" s="158">
        <v>617</v>
      </c>
      <c r="H17" s="158">
        <v>723</v>
      </c>
      <c r="I17" s="158">
        <v>362</v>
      </c>
      <c r="J17" s="158">
        <v>377</v>
      </c>
      <c r="K17" s="158"/>
      <c r="L17" s="158"/>
      <c r="M17" s="159"/>
    </row>
    <row r="18" spans="1:18" x14ac:dyDescent="0.25">
      <c r="A18" s="153" t="s">
        <v>10</v>
      </c>
      <c r="B18" s="157">
        <v>12165</v>
      </c>
      <c r="C18" s="158">
        <v>13750</v>
      </c>
      <c r="D18" s="158">
        <v>11590</v>
      </c>
      <c r="E18" s="158">
        <v>602</v>
      </c>
      <c r="F18" s="158">
        <v>641</v>
      </c>
      <c r="G18" s="158">
        <v>663</v>
      </c>
      <c r="H18" s="158">
        <v>503</v>
      </c>
      <c r="I18" s="158">
        <v>758</v>
      </c>
      <c r="J18" s="158">
        <v>506</v>
      </c>
      <c r="K18" s="158"/>
      <c r="L18" s="158"/>
      <c r="M18" s="159"/>
    </row>
    <row r="19" spans="1:18" x14ac:dyDescent="0.25">
      <c r="A19" s="153" t="s">
        <v>11</v>
      </c>
      <c r="B19" s="157">
        <v>1158</v>
      </c>
      <c r="C19" s="158">
        <v>1175</v>
      </c>
      <c r="D19" s="158">
        <v>1355</v>
      </c>
      <c r="E19" s="158">
        <v>894</v>
      </c>
      <c r="F19" s="158">
        <v>879</v>
      </c>
      <c r="G19" s="158">
        <v>881</v>
      </c>
      <c r="H19" s="158">
        <v>686</v>
      </c>
      <c r="I19" s="158">
        <v>646</v>
      </c>
      <c r="J19" s="158">
        <v>633</v>
      </c>
      <c r="K19" s="158"/>
      <c r="L19" s="158"/>
      <c r="M19" s="159"/>
    </row>
    <row r="20" spans="1:18" x14ac:dyDescent="0.25">
      <c r="A20" s="153" t="s">
        <v>12</v>
      </c>
      <c r="B20" s="157">
        <v>2820</v>
      </c>
      <c r="C20" s="158">
        <v>794</v>
      </c>
      <c r="D20" s="158">
        <v>899</v>
      </c>
      <c r="E20" s="158">
        <v>664</v>
      </c>
      <c r="F20" s="158">
        <v>728</v>
      </c>
      <c r="G20" s="158">
        <v>691</v>
      </c>
      <c r="H20" s="158">
        <v>984</v>
      </c>
      <c r="I20" s="158">
        <v>1510</v>
      </c>
      <c r="J20" s="158">
        <v>563</v>
      </c>
      <c r="K20" s="158"/>
      <c r="L20" s="158"/>
      <c r="M20" s="159"/>
    </row>
    <row r="21" spans="1:18" x14ac:dyDescent="0.25">
      <c r="A21" s="153" t="s">
        <v>13</v>
      </c>
      <c r="B21" s="160">
        <v>888</v>
      </c>
      <c r="C21" s="161">
        <v>751</v>
      </c>
      <c r="D21" s="161">
        <v>679</v>
      </c>
      <c r="E21" s="161">
        <v>770</v>
      </c>
      <c r="F21" s="161">
        <v>746</v>
      </c>
      <c r="G21" s="161">
        <v>732</v>
      </c>
      <c r="H21" s="161">
        <v>470</v>
      </c>
      <c r="I21" s="161">
        <v>347</v>
      </c>
      <c r="J21" s="161">
        <v>473</v>
      </c>
      <c r="K21" s="161"/>
      <c r="L21" s="161"/>
      <c r="M21" s="162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8193</v>
      </c>
      <c r="E25" s="4">
        <f t="shared" si="0"/>
        <v>8650</v>
      </c>
      <c r="F25" s="4">
        <f t="shared" si="0"/>
        <v>8344</v>
      </c>
      <c r="G25" s="7">
        <f>AVERAGE(D25:F25)</f>
        <v>8395.6666666666661</v>
      </c>
      <c r="H25" s="98">
        <f>G25/$R$25</f>
        <v>7.1310872027180068</v>
      </c>
      <c r="I25" s="19">
        <f t="shared" ref="I25:K32" si="1">E14</f>
        <v>793</v>
      </c>
      <c r="J25" s="4">
        <f t="shared" si="1"/>
        <v>691</v>
      </c>
      <c r="K25" s="4">
        <f t="shared" si="1"/>
        <v>876</v>
      </c>
      <c r="L25" s="7">
        <f>AVERAGE(I25:K25)</f>
        <v>786.66666666666663</v>
      </c>
      <c r="M25" s="29">
        <f>L25/$R$25</f>
        <v>0.66817667044167617</v>
      </c>
      <c r="N25" s="19" t="s">
        <v>14</v>
      </c>
      <c r="O25" s="4">
        <f>H14</f>
        <v>2453</v>
      </c>
      <c r="P25" s="4">
        <f t="shared" ref="P25:Q25" si="2">I14</f>
        <v>654</v>
      </c>
      <c r="Q25" s="4">
        <f t="shared" si="2"/>
        <v>425</v>
      </c>
      <c r="R25" s="22">
        <f>AVERAGE(O25:Q25)</f>
        <v>1177.3333333333333</v>
      </c>
    </row>
    <row r="26" spans="1:18" x14ac:dyDescent="0.25">
      <c r="B26" s="183"/>
      <c r="C26" s="6" t="s">
        <v>17</v>
      </c>
      <c r="D26" s="5">
        <f t="shared" si="0"/>
        <v>1844</v>
      </c>
      <c r="E26" s="6">
        <f t="shared" si="0"/>
        <v>1821</v>
      </c>
      <c r="F26" s="6">
        <f t="shared" si="0"/>
        <v>1783</v>
      </c>
      <c r="G26" s="8">
        <f t="shared" ref="G26:G32" si="3">AVERAGE(D26:F26)</f>
        <v>1816</v>
      </c>
      <c r="H26" s="28">
        <f>G26/$R$25</f>
        <v>1.5424688561721405</v>
      </c>
      <c r="I26" s="20">
        <f t="shared" si="1"/>
        <v>561</v>
      </c>
      <c r="J26" s="6">
        <f t="shared" si="1"/>
        <v>540</v>
      </c>
      <c r="K26" s="6">
        <f t="shared" si="1"/>
        <v>786</v>
      </c>
      <c r="L26" s="8">
        <f t="shared" ref="L26:L32" si="4">AVERAGE(I26:K26)</f>
        <v>629</v>
      </c>
      <c r="M26" s="28">
        <f>L26/$R$25</f>
        <v>0.5342582106455267</v>
      </c>
      <c r="N26" s="20" t="s">
        <v>15</v>
      </c>
      <c r="O26" s="6">
        <f t="shared" ref="O26:Q32" si="5">H15</f>
        <v>477</v>
      </c>
      <c r="P26" s="6">
        <f t="shared" si="5"/>
        <v>521</v>
      </c>
      <c r="Q26" s="6">
        <f t="shared" si="5"/>
        <v>519</v>
      </c>
      <c r="R26" s="23">
        <f t="shared" ref="R26:R32" si="6">AVERAGE(O26:Q26)</f>
        <v>505.66666666666669</v>
      </c>
    </row>
    <row r="27" spans="1:18" x14ac:dyDescent="0.25">
      <c r="B27" s="179" t="s">
        <v>19</v>
      </c>
      <c r="C27" s="4" t="s">
        <v>16</v>
      </c>
      <c r="D27" s="3">
        <f t="shared" si="0"/>
        <v>11687</v>
      </c>
      <c r="E27" s="4">
        <f t="shared" si="0"/>
        <v>12890</v>
      </c>
      <c r="F27" s="4">
        <f t="shared" si="0"/>
        <v>13464</v>
      </c>
      <c r="G27" s="7">
        <f t="shared" si="3"/>
        <v>12680.333333333334</v>
      </c>
      <c r="H27" s="96">
        <f>G27/$R$27</f>
        <v>17.35447080291971</v>
      </c>
      <c r="I27" s="19">
        <f t="shared" si="1"/>
        <v>902</v>
      </c>
      <c r="J27" s="4">
        <f t="shared" si="1"/>
        <v>955</v>
      </c>
      <c r="K27" s="4">
        <f t="shared" si="1"/>
        <v>790</v>
      </c>
      <c r="L27" s="7">
        <f t="shared" si="4"/>
        <v>882.33333333333337</v>
      </c>
      <c r="M27" s="29">
        <f>L27/$R$27</f>
        <v>1.2075729927007302</v>
      </c>
      <c r="N27" s="19" t="s">
        <v>28</v>
      </c>
      <c r="O27" s="4">
        <f t="shared" si="5"/>
        <v>851</v>
      </c>
      <c r="P27" s="4">
        <f t="shared" si="5"/>
        <v>656</v>
      </c>
      <c r="Q27" s="4">
        <f t="shared" si="5"/>
        <v>685</v>
      </c>
      <c r="R27" s="22">
        <f t="shared" si="6"/>
        <v>730.66666666666663</v>
      </c>
    </row>
    <row r="28" spans="1:18" x14ac:dyDescent="0.25">
      <c r="B28" s="184"/>
      <c r="C28" s="2" t="s">
        <v>17</v>
      </c>
      <c r="D28" s="1">
        <f t="shared" si="0"/>
        <v>2019</v>
      </c>
      <c r="E28" s="2">
        <f t="shared" si="0"/>
        <v>2489</v>
      </c>
      <c r="F28" s="2">
        <f t="shared" si="0"/>
        <v>2180</v>
      </c>
      <c r="G28" s="9">
        <f t="shared" si="3"/>
        <v>2229.3333333333335</v>
      </c>
      <c r="H28" s="97">
        <f>G28/$R$27</f>
        <v>3.0510948905109494</v>
      </c>
      <c r="I28" s="12">
        <f t="shared" si="1"/>
        <v>555</v>
      </c>
      <c r="J28" s="2">
        <f t="shared" si="1"/>
        <v>985</v>
      </c>
      <c r="K28" s="2">
        <f t="shared" si="1"/>
        <v>617</v>
      </c>
      <c r="L28" s="9">
        <f t="shared" si="4"/>
        <v>719</v>
      </c>
      <c r="M28" s="30">
        <f>L28/$R$27</f>
        <v>0.98403284671532854</v>
      </c>
      <c r="N28" s="20" t="s">
        <v>15</v>
      </c>
      <c r="O28" s="2">
        <f t="shared" si="5"/>
        <v>723</v>
      </c>
      <c r="P28" s="2">
        <f t="shared" si="5"/>
        <v>362</v>
      </c>
      <c r="Q28" s="2">
        <f t="shared" si="5"/>
        <v>377</v>
      </c>
      <c r="R28" s="24">
        <f t="shared" si="6"/>
        <v>487.33333333333331</v>
      </c>
    </row>
    <row r="29" spans="1:18" x14ac:dyDescent="0.25">
      <c r="B29" s="179" t="s">
        <v>20</v>
      </c>
      <c r="C29" s="4" t="s">
        <v>16</v>
      </c>
      <c r="D29" s="3">
        <f t="shared" si="0"/>
        <v>12165</v>
      </c>
      <c r="E29" s="4">
        <f t="shared" si="0"/>
        <v>13750</v>
      </c>
      <c r="F29" s="4">
        <f t="shared" si="0"/>
        <v>11590</v>
      </c>
      <c r="G29" s="7">
        <f t="shared" si="3"/>
        <v>12501.666666666666</v>
      </c>
      <c r="H29" s="96">
        <f>G29/$R$29</f>
        <v>21.225240520656477</v>
      </c>
      <c r="I29" s="19">
        <f t="shared" si="1"/>
        <v>602</v>
      </c>
      <c r="J29" s="4">
        <f t="shared" si="1"/>
        <v>641</v>
      </c>
      <c r="K29" s="4">
        <f t="shared" si="1"/>
        <v>663</v>
      </c>
      <c r="L29" s="7">
        <f t="shared" si="4"/>
        <v>635.33333333333337</v>
      </c>
      <c r="M29" s="29">
        <f>L29/$R$29</f>
        <v>1.0786644029428409</v>
      </c>
      <c r="N29" s="19" t="s">
        <v>29</v>
      </c>
      <c r="O29" s="4">
        <f t="shared" si="5"/>
        <v>503</v>
      </c>
      <c r="P29" s="4">
        <f t="shared" si="5"/>
        <v>758</v>
      </c>
      <c r="Q29" s="4">
        <f t="shared" si="5"/>
        <v>506</v>
      </c>
      <c r="R29" s="22">
        <f t="shared" si="6"/>
        <v>589</v>
      </c>
    </row>
    <row r="30" spans="1:18" x14ac:dyDescent="0.25">
      <c r="B30" s="183"/>
      <c r="C30" s="6" t="s">
        <v>17</v>
      </c>
      <c r="D30" s="5">
        <f t="shared" si="0"/>
        <v>1158</v>
      </c>
      <c r="E30" s="6">
        <f t="shared" si="0"/>
        <v>1175</v>
      </c>
      <c r="F30" s="6">
        <f t="shared" si="0"/>
        <v>1355</v>
      </c>
      <c r="G30" s="8">
        <f t="shared" si="3"/>
        <v>1229.3333333333333</v>
      </c>
      <c r="H30" s="15">
        <f>G30/$R$29</f>
        <v>2.0871533672891904</v>
      </c>
      <c r="I30" s="20">
        <f t="shared" si="1"/>
        <v>894</v>
      </c>
      <c r="J30" s="6">
        <f t="shared" si="1"/>
        <v>879</v>
      </c>
      <c r="K30" s="6">
        <f t="shared" si="1"/>
        <v>881</v>
      </c>
      <c r="L30" s="8">
        <f t="shared" si="4"/>
        <v>884.66666666666663</v>
      </c>
      <c r="M30" s="15">
        <f>L30/$R$29</f>
        <v>1.5019807583474816</v>
      </c>
      <c r="N30" s="20" t="s">
        <v>15</v>
      </c>
      <c r="O30" s="6">
        <f t="shared" si="5"/>
        <v>686</v>
      </c>
      <c r="P30" s="6">
        <f t="shared" si="5"/>
        <v>646</v>
      </c>
      <c r="Q30" s="6">
        <f t="shared" si="5"/>
        <v>633</v>
      </c>
      <c r="R30" s="23">
        <f t="shared" si="6"/>
        <v>655</v>
      </c>
    </row>
    <row r="31" spans="1:18" x14ac:dyDescent="0.25">
      <c r="B31" s="179" t="s">
        <v>21</v>
      </c>
      <c r="C31" s="4" t="s">
        <v>16</v>
      </c>
      <c r="D31" s="3">
        <f t="shared" si="0"/>
        <v>2820</v>
      </c>
      <c r="E31" s="4">
        <f t="shared" si="0"/>
        <v>794</v>
      </c>
      <c r="F31" s="4">
        <f t="shared" si="0"/>
        <v>899</v>
      </c>
      <c r="G31" s="7">
        <f t="shared" si="3"/>
        <v>1504.3333333333333</v>
      </c>
      <c r="H31" s="14">
        <f>G31/$R$31</f>
        <v>1.4762839385017992</v>
      </c>
      <c r="I31" s="19">
        <f t="shared" si="1"/>
        <v>664</v>
      </c>
      <c r="J31" s="4">
        <f t="shared" si="1"/>
        <v>728</v>
      </c>
      <c r="K31" s="4">
        <f t="shared" si="1"/>
        <v>691</v>
      </c>
      <c r="L31" s="7">
        <f t="shared" si="4"/>
        <v>694.33333333333337</v>
      </c>
      <c r="M31" s="14">
        <f>L31/$R$31</f>
        <v>0.68138698070003278</v>
      </c>
      <c r="N31" s="19" t="s">
        <v>30</v>
      </c>
      <c r="O31" s="4">
        <f t="shared" si="5"/>
        <v>984</v>
      </c>
      <c r="P31" s="4">
        <f t="shared" si="5"/>
        <v>1510</v>
      </c>
      <c r="Q31" s="4">
        <f t="shared" si="5"/>
        <v>563</v>
      </c>
      <c r="R31" s="22">
        <f t="shared" si="6"/>
        <v>1019</v>
      </c>
    </row>
    <row r="32" spans="1:18" ht="15.75" thickBot="1" x14ac:dyDescent="0.3">
      <c r="B32" s="180"/>
      <c r="C32" s="16" t="s">
        <v>17</v>
      </c>
      <c r="D32" s="27">
        <f t="shared" si="0"/>
        <v>888</v>
      </c>
      <c r="E32" s="16">
        <f t="shared" si="0"/>
        <v>751</v>
      </c>
      <c r="F32" s="16">
        <f t="shared" si="0"/>
        <v>679</v>
      </c>
      <c r="G32" s="17">
        <f t="shared" si="3"/>
        <v>772.66666666666663</v>
      </c>
      <c r="H32" s="18">
        <f>G32/$R$31</f>
        <v>0.75825973176316641</v>
      </c>
      <c r="I32" s="21">
        <f t="shared" si="1"/>
        <v>770</v>
      </c>
      <c r="J32" s="16">
        <f t="shared" si="1"/>
        <v>746</v>
      </c>
      <c r="K32" s="16">
        <f t="shared" si="1"/>
        <v>732</v>
      </c>
      <c r="L32" s="17">
        <f t="shared" si="4"/>
        <v>749.33333333333337</v>
      </c>
      <c r="M32" s="18">
        <f>L32/$R$31</f>
        <v>0.73536146548904158</v>
      </c>
      <c r="N32" s="21" t="s">
        <v>15</v>
      </c>
      <c r="O32" s="16">
        <f t="shared" si="5"/>
        <v>470</v>
      </c>
      <c r="P32" s="16">
        <f t="shared" si="5"/>
        <v>347</v>
      </c>
      <c r="Q32" s="16">
        <f t="shared" si="5"/>
        <v>473</v>
      </c>
      <c r="R32" s="25">
        <f t="shared" si="6"/>
        <v>430</v>
      </c>
    </row>
    <row r="36" spans="2:2" x14ac:dyDescent="0.25">
      <c r="B36" s="112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zoomScale="90" zoomScaleNormal="90" workbookViewId="0">
      <selection activeCell="P14" sqref="P14"/>
    </sheetView>
  </sheetViews>
  <sheetFormatPr defaultRowHeight="15" x14ac:dyDescent="0.25"/>
  <cols>
    <col min="1" max="1" width="4.28515625" style="151" customWidth="1"/>
    <col min="2" max="2" width="11" style="151" customWidth="1"/>
    <col min="3" max="13" width="9.140625" style="151"/>
    <col min="14" max="14" width="14" style="151" bestFit="1" customWidth="1"/>
    <col min="15" max="16384" width="9.140625" style="151"/>
  </cols>
  <sheetData>
    <row r="3" spans="1:13" x14ac:dyDescent="0.25">
      <c r="A3" s="168" t="s">
        <v>0</v>
      </c>
      <c r="B3" s="167"/>
      <c r="C3" s="167"/>
      <c r="D3" s="168" t="s">
        <v>1</v>
      </c>
      <c r="E3" s="167"/>
      <c r="F3" s="167"/>
      <c r="G3" s="167"/>
      <c r="H3" s="167"/>
      <c r="I3" s="167"/>
      <c r="J3" s="167"/>
      <c r="K3" s="168" t="s">
        <v>67</v>
      </c>
      <c r="L3" s="167"/>
      <c r="M3" s="167"/>
    </row>
    <row r="4" spans="1:13" x14ac:dyDescent="0.25">
      <c r="A4" s="168" t="s">
        <v>2</v>
      </c>
      <c r="B4" s="167"/>
      <c r="C4" s="167"/>
      <c r="D4" s="167"/>
      <c r="E4" s="167"/>
      <c r="F4" s="167"/>
      <c r="G4" s="167"/>
      <c r="H4" s="167"/>
      <c r="I4" s="168" t="s">
        <v>68</v>
      </c>
      <c r="J4" s="167"/>
      <c r="K4" s="168" t="s">
        <v>69</v>
      </c>
      <c r="L4" s="167"/>
      <c r="M4" s="167"/>
    </row>
    <row r="5" spans="1:13" x14ac:dyDescent="0.25">
      <c r="A5" s="168" t="s">
        <v>41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x14ac:dyDescent="0.25">
      <c r="A6" s="168" t="s">
        <v>32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x14ac:dyDescent="0.25">
      <c r="A7" s="168" t="s">
        <v>70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</row>
    <row r="8" spans="1:13" x14ac:dyDescent="0.25">
      <c r="A8" s="168" t="s">
        <v>4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</row>
    <row r="12" spans="1:13" x14ac:dyDescent="0.25">
      <c r="A12" s="167"/>
      <c r="B12" s="167" t="s">
        <v>5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</row>
    <row r="13" spans="1:13" x14ac:dyDescent="0.25">
      <c r="A13" s="167"/>
      <c r="B13" s="169">
        <v>1</v>
      </c>
      <c r="C13" s="169">
        <v>2</v>
      </c>
      <c r="D13" s="169">
        <v>3</v>
      </c>
      <c r="E13" s="169">
        <v>4</v>
      </c>
      <c r="F13" s="169">
        <v>5</v>
      </c>
      <c r="G13" s="169">
        <v>6</v>
      </c>
      <c r="H13" s="169">
        <v>7</v>
      </c>
      <c r="I13" s="169">
        <v>8</v>
      </c>
      <c r="J13" s="169">
        <v>9</v>
      </c>
      <c r="K13" s="169">
        <v>10</v>
      </c>
      <c r="L13" s="169">
        <v>11</v>
      </c>
      <c r="M13" s="169">
        <v>12</v>
      </c>
    </row>
    <row r="14" spans="1:13" x14ac:dyDescent="0.25">
      <c r="A14" s="169" t="s">
        <v>6</v>
      </c>
      <c r="B14" s="170">
        <v>7858</v>
      </c>
      <c r="C14" s="171">
        <v>7233</v>
      </c>
      <c r="D14" s="171">
        <v>7471</v>
      </c>
      <c r="E14" s="171">
        <v>624</v>
      </c>
      <c r="F14" s="171">
        <v>718</v>
      </c>
      <c r="G14" s="171">
        <v>932</v>
      </c>
      <c r="H14" s="171">
        <v>2957</v>
      </c>
      <c r="I14" s="171">
        <v>671</v>
      </c>
      <c r="J14" s="171">
        <v>452</v>
      </c>
      <c r="K14" s="171"/>
      <c r="L14" s="171"/>
      <c r="M14" s="172"/>
    </row>
    <row r="15" spans="1:13" x14ac:dyDescent="0.25">
      <c r="A15" s="169" t="s">
        <v>7</v>
      </c>
      <c r="B15" s="173">
        <v>1910</v>
      </c>
      <c r="C15" s="174">
        <v>1921</v>
      </c>
      <c r="D15" s="174">
        <v>1906</v>
      </c>
      <c r="E15" s="174">
        <v>598</v>
      </c>
      <c r="F15" s="174">
        <v>558</v>
      </c>
      <c r="G15" s="174">
        <v>871</v>
      </c>
      <c r="H15" s="174">
        <v>486</v>
      </c>
      <c r="I15" s="174">
        <v>556</v>
      </c>
      <c r="J15" s="174">
        <v>999</v>
      </c>
      <c r="K15" s="174"/>
      <c r="L15" s="174"/>
      <c r="M15" s="175"/>
    </row>
    <row r="16" spans="1:13" x14ac:dyDescent="0.25">
      <c r="A16" s="169" t="s">
        <v>8</v>
      </c>
      <c r="B16" s="173">
        <v>11356</v>
      </c>
      <c r="C16" s="174">
        <v>13018</v>
      </c>
      <c r="D16" s="174">
        <v>12672</v>
      </c>
      <c r="E16" s="174">
        <v>964</v>
      </c>
      <c r="F16" s="174">
        <v>1035</v>
      </c>
      <c r="G16" s="174">
        <v>840</v>
      </c>
      <c r="H16" s="174">
        <v>1018</v>
      </c>
      <c r="I16" s="174">
        <v>713</v>
      </c>
      <c r="J16" s="174">
        <v>744</v>
      </c>
      <c r="K16" s="174"/>
      <c r="L16" s="174"/>
      <c r="M16" s="175"/>
    </row>
    <row r="17" spans="1:18" x14ac:dyDescent="0.25">
      <c r="A17" s="169" t="s">
        <v>9</v>
      </c>
      <c r="B17" s="173">
        <v>2147</v>
      </c>
      <c r="C17" s="174">
        <v>2516</v>
      </c>
      <c r="D17" s="174">
        <v>2471</v>
      </c>
      <c r="E17" s="174">
        <v>653</v>
      </c>
      <c r="F17" s="174">
        <v>1018</v>
      </c>
      <c r="G17" s="174">
        <v>648</v>
      </c>
      <c r="H17" s="174">
        <v>791</v>
      </c>
      <c r="I17" s="174">
        <v>406</v>
      </c>
      <c r="J17" s="174">
        <v>438</v>
      </c>
      <c r="K17" s="174"/>
      <c r="L17" s="174"/>
      <c r="M17" s="175"/>
    </row>
    <row r="18" spans="1:18" x14ac:dyDescent="0.25">
      <c r="A18" s="169" t="s">
        <v>10</v>
      </c>
      <c r="B18" s="173">
        <v>13396</v>
      </c>
      <c r="C18" s="174">
        <v>3578</v>
      </c>
      <c r="D18" s="174">
        <v>10779</v>
      </c>
      <c r="E18" s="174">
        <v>648</v>
      </c>
      <c r="F18" s="174">
        <v>667</v>
      </c>
      <c r="G18" s="174">
        <v>671</v>
      </c>
      <c r="H18" s="174">
        <v>510</v>
      </c>
      <c r="I18" s="174">
        <v>789</v>
      </c>
      <c r="J18" s="174">
        <v>548</v>
      </c>
      <c r="K18" s="174"/>
      <c r="L18" s="174"/>
      <c r="M18" s="175"/>
    </row>
    <row r="19" spans="1:18" x14ac:dyDescent="0.25">
      <c r="A19" s="169" t="s">
        <v>11</v>
      </c>
      <c r="B19" s="173">
        <v>1266</v>
      </c>
      <c r="C19" s="174">
        <v>1490</v>
      </c>
      <c r="D19" s="174">
        <v>1454</v>
      </c>
      <c r="E19" s="174">
        <v>940</v>
      </c>
      <c r="F19" s="174">
        <v>889</v>
      </c>
      <c r="G19" s="174">
        <v>924</v>
      </c>
      <c r="H19" s="174">
        <v>747</v>
      </c>
      <c r="I19" s="174">
        <v>694</v>
      </c>
      <c r="J19" s="174">
        <v>699</v>
      </c>
      <c r="K19" s="174"/>
      <c r="L19" s="174"/>
      <c r="M19" s="175"/>
    </row>
    <row r="20" spans="1:18" x14ac:dyDescent="0.25">
      <c r="A20" s="169" t="s">
        <v>12</v>
      </c>
      <c r="B20" s="173">
        <v>3016</v>
      </c>
      <c r="C20" s="174">
        <v>854</v>
      </c>
      <c r="D20" s="174">
        <v>952</v>
      </c>
      <c r="E20" s="174">
        <v>704</v>
      </c>
      <c r="F20" s="174">
        <v>767</v>
      </c>
      <c r="G20" s="174">
        <v>730</v>
      </c>
      <c r="H20" s="174">
        <v>1024</v>
      </c>
      <c r="I20" s="174">
        <v>1615</v>
      </c>
      <c r="J20" s="174">
        <v>612</v>
      </c>
      <c r="K20" s="174"/>
      <c r="L20" s="174"/>
      <c r="M20" s="175"/>
    </row>
    <row r="21" spans="1:18" x14ac:dyDescent="0.25">
      <c r="A21" s="169" t="s">
        <v>13</v>
      </c>
      <c r="B21" s="176">
        <v>937</v>
      </c>
      <c r="C21" s="177">
        <v>839</v>
      </c>
      <c r="D21" s="177">
        <v>702</v>
      </c>
      <c r="E21" s="177">
        <v>843</v>
      </c>
      <c r="F21" s="177">
        <v>797</v>
      </c>
      <c r="G21" s="177">
        <v>769</v>
      </c>
      <c r="H21" s="177">
        <v>487</v>
      </c>
      <c r="I21" s="177">
        <v>357</v>
      </c>
      <c r="J21" s="177">
        <v>540</v>
      </c>
      <c r="K21" s="177"/>
      <c r="L21" s="177"/>
      <c r="M21" s="178"/>
    </row>
    <row r="22" spans="1:18" ht="15.75" thickBot="1" x14ac:dyDescent="0.3"/>
    <row r="23" spans="1:18" x14ac:dyDescent="0.25">
      <c r="B23" s="10"/>
      <c r="C23" s="11"/>
      <c r="D23" s="185" t="s">
        <v>34</v>
      </c>
      <c r="E23" s="181"/>
      <c r="F23" s="181"/>
      <c r="G23" s="181"/>
      <c r="H23" s="182"/>
      <c r="I23" s="186" t="s">
        <v>35</v>
      </c>
      <c r="J23" s="181"/>
      <c r="K23" s="181"/>
      <c r="L23" s="181"/>
      <c r="M23" s="182"/>
      <c r="N23" s="10"/>
      <c r="O23" s="181" t="s">
        <v>27</v>
      </c>
      <c r="P23" s="181"/>
      <c r="Q23" s="181"/>
      <c r="R23" s="182"/>
    </row>
    <row r="24" spans="1:18" x14ac:dyDescent="0.25">
      <c r="B24" s="12"/>
      <c r="C24" s="2"/>
      <c r="D24" s="1" t="s">
        <v>22</v>
      </c>
      <c r="E24" s="2" t="s">
        <v>23</v>
      </c>
      <c r="F24" s="2" t="s">
        <v>24</v>
      </c>
      <c r="G24" s="2" t="s">
        <v>25</v>
      </c>
      <c r="H24" s="13" t="s">
        <v>26</v>
      </c>
      <c r="I24" s="12" t="s">
        <v>22</v>
      </c>
      <c r="J24" s="2" t="s">
        <v>23</v>
      </c>
      <c r="K24" s="2" t="s">
        <v>24</v>
      </c>
      <c r="L24" s="2" t="s">
        <v>25</v>
      </c>
      <c r="M24" s="13" t="s">
        <v>26</v>
      </c>
      <c r="N24" s="12"/>
      <c r="O24" s="2" t="s">
        <v>22</v>
      </c>
      <c r="P24" s="2" t="s">
        <v>23</v>
      </c>
      <c r="Q24" s="2" t="s">
        <v>24</v>
      </c>
      <c r="R24" s="13" t="s">
        <v>25</v>
      </c>
    </row>
    <row r="25" spans="1:18" x14ac:dyDescent="0.25">
      <c r="B25" s="179" t="s">
        <v>18</v>
      </c>
      <c r="C25" s="4" t="s">
        <v>16</v>
      </c>
      <c r="D25" s="3">
        <f t="shared" ref="D25:F32" si="0">B14</f>
        <v>7858</v>
      </c>
      <c r="E25" s="4">
        <f t="shared" si="0"/>
        <v>7233</v>
      </c>
      <c r="F25" s="4">
        <f t="shared" si="0"/>
        <v>7471</v>
      </c>
      <c r="G25" s="7">
        <f>AVERAGE(D25:F25)</f>
        <v>7520.666666666667</v>
      </c>
      <c r="H25" s="98">
        <f>G25/$R$25</f>
        <v>5.5299019607843141</v>
      </c>
      <c r="I25" s="19">
        <f t="shared" ref="I25:K32" si="1">E14</f>
        <v>624</v>
      </c>
      <c r="J25" s="4">
        <f t="shared" si="1"/>
        <v>718</v>
      </c>
      <c r="K25" s="4">
        <f t="shared" si="1"/>
        <v>932</v>
      </c>
      <c r="L25" s="7">
        <f>AVERAGE(I25:K25)</f>
        <v>758</v>
      </c>
      <c r="M25" s="29">
        <f>L25/$R$25</f>
        <v>0.55735294117647061</v>
      </c>
      <c r="N25" s="19" t="s">
        <v>14</v>
      </c>
      <c r="O25" s="4">
        <f>H14</f>
        <v>2957</v>
      </c>
      <c r="P25" s="4">
        <f t="shared" ref="P25:Q25" si="2">I14</f>
        <v>671</v>
      </c>
      <c r="Q25" s="4">
        <f t="shared" si="2"/>
        <v>452</v>
      </c>
      <c r="R25" s="22">
        <f>AVERAGE(O25:Q25)</f>
        <v>1360</v>
      </c>
    </row>
    <row r="26" spans="1:18" x14ac:dyDescent="0.25">
      <c r="B26" s="183"/>
      <c r="C26" s="6" t="s">
        <v>17</v>
      </c>
      <c r="D26" s="5">
        <f t="shared" si="0"/>
        <v>1910</v>
      </c>
      <c r="E26" s="6">
        <f t="shared" si="0"/>
        <v>1921</v>
      </c>
      <c r="F26" s="6">
        <f t="shared" si="0"/>
        <v>1906</v>
      </c>
      <c r="G26" s="8">
        <f t="shared" ref="G26:G32" si="3">AVERAGE(D26:F26)</f>
        <v>1912.3333333333333</v>
      </c>
      <c r="H26" s="28">
        <f>G26/$R$25</f>
        <v>1.406127450980392</v>
      </c>
      <c r="I26" s="20">
        <f t="shared" si="1"/>
        <v>598</v>
      </c>
      <c r="J26" s="6">
        <f t="shared" si="1"/>
        <v>558</v>
      </c>
      <c r="K26" s="6">
        <f t="shared" si="1"/>
        <v>871</v>
      </c>
      <c r="L26" s="8">
        <f t="shared" ref="L26:L32" si="4">AVERAGE(I26:K26)</f>
        <v>675.66666666666663</v>
      </c>
      <c r="M26" s="28">
        <f>L26/$R$25</f>
        <v>0.49681372549019603</v>
      </c>
      <c r="N26" s="20" t="s">
        <v>15</v>
      </c>
      <c r="O26" s="6">
        <f t="shared" ref="O26:Q32" si="5">H15</f>
        <v>486</v>
      </c>
      <c r="P26" s="6">
        <f t="shared" si="5"/>
        <v>556</v>
      </c>
      <c r="Q26" s="6">
        <f t="shared" si="5"/>
        <v>999</v>
      </c>
      <c r="R26" s="23">
        <f t="shared" ref="R26:R32" si="6">AVERAGE(O26:Q26)</f>
        <v>680.33333333333337</v>
      </c>
    </row>
    <row r="27" spans="1:18" x14ac:dyDescent="0.25">
      <c r="B27" s="179" t="s">
        <v>19</v>
      </c>
      <c r="C27" s="4" t="s">
        <v>16</v>
      </c>
      <c r="D27" s="3">
        <f t="shared" si="0"/>
        <v>11356</v>
      </c>
      <c r="E27" s="4">
        <f t="shared" si="0"/>
        <v>13018</v>
      </c>
      <c r="F27" s="4">
        <f t="shared" si="0"/>
        <v>12672</v>
      </c>
      <c r="G27" s="7">
        <f t="shared" si="3"/>
        <v>12348.666666666666</v>
      </c>
      <c r="H27" s="96">
        <f>G27/$R$27</f>
        <v>14.968080808080808</v>
      </c>
      <c r="I27" s="19">
        <f t="shared" si="1"/>
        <v>964</v>
      </c>
      <c r="J27" s="4">
        <f t="shared" si="1"/>
        <v>1035</v>
      </c>
      <c r="K27" s="4">
        <f t="shared" si="1"/>
        <v>840</v>
      </c>
      <c r="L27" s="7">
        <f t="shared" si="4"/>
        <v>946.33333333333337</v>
      </c>
      <c r="M27" s="29">
        <f>L27/$R$27</f>
        <v>1.1470707070707071</v>
      </c>
      <c r="N27" s="19" t="s">
        <v>28</v>
      </c>
      <c r="O27" s="4">
        <f t="shared" si="5"/>
        <v>1018</v>
      </c>
      <c r="P27" s="4">
        <f t="shared" si="5"/>
        <v>713</v>
      </c>
      <c r="Q27" s="4">
        <f t="shared" si="5"/>
        <v>744</v>
      </c>
      <c r="R27" s="22">
        <f t="shared" si="6"/>
        <v>825</v>
      </c>
    </row>
    <row r="28" spans="1:18" x14ac:dyDescent="0.25">
      <c r="B28" s="184"/>
      <c r="C28" s="2" t="s">
        <v>17</v>
      </c>
      <c r="D28" s="1">
        <f t="shared" si="0"/>
        <v>2147</v>
      </c>
      <c r="E28" s="2">
        <f t="shared" si="0"/>
        <v>2516</v>
      </c>
      <c r="F28" s="2">
        <f t="shared" si="0"/>
        <v>2471</v>
      </c>
      <c r="G28" s="9">
        <f t="shared" si="3"/>
        <v>2378</v>
      </c>
      <c r="H28" s="97">
        <f>G28/$R$27</f>
        <v>2.8824242424242423</v>
      </c>
      <c r="I28" s="12">
        <f t="shared" si="1"/>
        <v>653</v>
      </c>
      <c r="J28" s="2">
        <f t="shared" si="1"/>
        <v>1018</v>
      </c>
      <c r="K28" s="2">
        <f t="shared" si="1"/>
        <v>648</v>
      </c>
      <c r="L28" s="9">
        <f t="shared" si="4"/>
        <v>773</v>
      </c>
      <c r="M28" s="30">
        <f>L28/$R$27</f>
        <v>0.93696969696969701</v>
      </c>
      <c r="N28" s="20" t="s">
        <v>15</v>
      </c>
      <c r="O28" s="2">
        <f t="shared" si="5"/>
        <v>791</v>
      </c>
      <c r="P28" s="2">
        <f t="shared" si="5"/>
        <v>406</v>
      </c>
      <c r="Q28" s="2">
        <f t="shared" si="5"/>
        <v>438</v>
      </c>
      <c r="R28" s="24">
        <f t="shared" si="6"/>
        <v>545</v>
      </c>
    </row>
    <row r="29" spans="1:18" x14ac:dyDescent="0.25">
      <c r="B29" s="179" t="s">
        <v>20</v>
      </c>
      <c r="C29" s="4" t="s">
        <v>16</v>
      </c>
      <c r="D29" s="3">
        <f t="shared" si="0"/>
        <v>13396</v>
      </c>
      <c r="E29" s="4">
        <f t="shared" si="0"/>
        <v>3578</v>
      </c>
      <c r="F29" s="4">
        <f t="shared" si="0"/>
        <v>10779</v>
      </c>
      <c r="G29" s="7">
        <f t="shared" si="3"/>
        <v>9251</v>
      </c>
      <c r="H29" s="96">
        <f>G29/$R$29</f>
        <v>15.025988088792637</v>
      </c>
      <c r="I29" s="19">
        <f t="shared" si="1"/>
        <v>648</v>
      </c>
      <c r="J29" s="4">
        <f t="shared" si="1"/>
        <v>667</v>
      </c>
      <c r="K29" s="4">
        <f t="shared" si="1"/>
        <v>671</v>
      </c>
      <c r="L29" s="7">
        <f t="shared" si="4"/>
        <v>662</v>
      </c>
      <c r="M29" s="29">
        <f>L29/$R$29</f>
        <v>1.0752571737953438</v>
      </c>
      <c r="N29" s="19" t="s">
        <v>29</v>
      </c>
      <c r="O29" s="4">
        <f t="shared" si="5"/>
        <v>510</v>
      </c>
      <c r="P29" s="4">
        <f t="shared" si="5"/>
        <v>789</v>
      </c>
      <c r="Q29" s="4">
        <f t="shared" si="5"/>
        <v>548</v>
      </c>
      <c r="R29" s="22">
        <f t="shared" si="6"/>
        <v>615.66666666666663</v>
      </c>
    </row>
    <row r="30" spans="1:18" x14ac:dyDescent="0.25">
      <c r="B30" s="183"/>
      <c r="C30" s="6" t="s">
        <v>17</v>
      </c>
      <c r="D30" s="5">
        <f t="shared" si="0"/>
        <v>1266</v>
      </c>
      <c r="E30" s="6">
        <f t="shared" si="0"/>
        <v>1490</v>
      </c>
      <c r="F30" s="6">
        <f t="shared" si="0"/>
        <v>1454</v>
      </c>
      <c r="G30" s="8">
        <f t="shared" si="3"/>
        <v>1403.3333333333333</v>
      </c>
      <c r="H30" s="15">
        <f>G30/$R$29</f>
        <v>2.2793719545208448</v>
      </c>
      <c r="I30" s="20">
        <f t="shared" si="1"/>
        <v>940</v>
      </c>
      <c r="J30" s="6">
        <f t="shared" si="1"/>
        <v>889</v>
      </c>
      <c r="K30" s="6">
        <f t="shared" si="1"/>
        <v>924</v>
      </c>
      <c r="L30" s="8">
        <f t="shared" si="4"/>
        <v>917.66666666666663</v>
      </c>
      <c r="M30" s="15">
        <f>L30/$R$29</f>
        <v>1.4905251759610179</v>
      </c>
      <c r="N30" s="20" t="s">
        <v>15</v>
      </c>
      <c r="O30" s="6">
        <f t="shared" si="5"/>
        <v>747</v>
      </c>
      <c r="P30" s="6">
        <f t="shared" si="5"/>
        <v>694</v>
      </c>
      <c r="Q30" s="6">
        <f t="shared" si="5"/>
        <v>699</v>
      </c>
      <c r="R30" s="23">
        <f t="shared" si="6"/>
        <v>713.33333333333337</v>
      </c>
    </row>
    <row r="31" spans="1:18" x14ac:dyDescent="0.25">
      <c r="B31" s="179" t="s">
        <v>21</v>
      </c>
      <c r="C31" s="4" t="s">
        <v>16</v>
      </c>
      <c r="D31" s="3">
        <f t="shared" si="0"/>
        <v>3016</v>
      </c>
      <c r="E31" s="4">
        <f t="shared" si="0"/>
        <v>854</v>
      </c>
      <c r="F31" s="4">
        <f t="shared" si="0"/>
        <v>952</v>
      </c>
      <c r="G31" s="7">
        <f t="shared" si="3"/>
        <v>1607.3333333333333</v>
      </c>
      <c r="H31" s="14">
        <f>G31/$R$31</f>
        <v>1.4832359274069515</v>
      </c>
      <c r="I31" s="19">
        <f t="shared" si="1"/>
        <v>704</v>
      </c>
      <c r="J31" s="4">
        <f t="shared" si="1"/>
        <v>767</v>
      </c>
      <c r="K31" s="4">
        <f t="shared" si="1"/>
        <v>730</v>
      </c>
      <c r="L31" s="7">
        <f t="shared" si="4"/>
        <v>733.66666666666663</v>
      </c>
      <c r="M31" s="14">
        <f>L31/$R$31</f>
        <v>0.67702245462934474</v>
      </c>
      <c r="N31" s="19" t="s">
        <v>30</v>
      </c>
      <c r="O31" s="4">
        <f t="shared" si="5"/>
        <v>1024</v>
      </c>
      <c r="P31" s="4">
        <f t="shared" si="5"/>
        <v>1615</v>
      </c>
      <c r="Q31" s="4">
        <f t="shared" si="5"/>
        <v>612</v>
      </c>
      <c r="R31" s="22">
        <f t="shared" si="6"/>
        <v>1083.6666666666667</v>
      </c>
    </row>
    <row r="32" spans="1:18" ht="15.75" thickBot="1" x14ac:dyDescent="0.3">
      <c r="B32" s="180"/>
      <c r="C32" s="16" t="s">
        <v>17</v>
      </c>
      <c r="D32" s="27">
        <f t="shared" si="0"/>
        <v>937</v>
      </c>
      <c r="E32" s="16">
        <f t="shared" si="0"/>
        <v>839</v>
      </c>
      <c r="F32" s="16">
        <f t="shared" si="0"/>
        <v>702</v>
      </c>
      <c r="G32" s="17">
        <f t="shared" si="3"/>
        <v>826</v>
      </c>
      <c r="H32" s="18">
        <f>G32/$R$31</f>
        <v>0.76222700707474622</v>
      </c>
      <c r="I32" s="21">
        <f t="shared" si="1"/>
        <v>843</v>
      </c>
      <c r="J32" s="16">
        <f t="shared" si="1"/>
        <v>797</v>
      </c>
      <c r="K32" s="16">
        <f t="shared" si="1"/>
        <v>769</v>
      </c>
      <c r="L32" s="17">
        <f t="shared" si="4"/>
        <v>803</v>
      </c>
      <c r="M32" s="18">
        <f>L32/$R$31</f>
        <v>0.74100276837896029</v>
      </c>
      <c r="N32" s="21" t="s">
        <v>15</v>
      </c>
      <c r="O32" s="16">
        <f t="shared" si="5"/>
        <v>487</v>
      </c>
      <c r="P32" s="16">
        <f t="shared" si="5"/>
        <v>357</v>
      </c>
      <c r="Q32" s="16">
        <f t="shared" si="5"/>
        <v>540</v>
      </c>
      <c r="R32" s="25">
        <f t="shared" si="6"/>
        <v>461.33333333333331</v>
      </c>
    </row>
    <row r="36" spans="2:2" x14ac:dyDescent="0.25">
      <c r="B36" s="151" t="s">
        <v>31</v>
      </c>
    </row>
  </sheetData>
  <mergeCells count="7">
    <mergeCell ref="B31:B32"/>
    <mergeCell ref="D23:H23"/>
    <mergeCell ref="I23:M23"/>
    <mergeCell ref="O23:R23"/>
    <mergeCell ref="B25:B26"/>
    <mergeCell ref="B27:B28"/>
    <mergeCell ref="B29:B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tabSelected="1" zoomScale="90" zoomScaleNormal="90" workbookViewId="0">
      <selection activeCell="D22" sqref="D22"/>
    </sheetView>
  </sheetViews>
  <sheetFormatPr defaultRowHeight="15" x14ac:dyDescent="0.25"/>
  <cols>
    <col min="3" max="3" width="10.5703125" bestFit="1" customWidth="1"/>
    <col min="4" max="4" width="10.5703125" style="167" customWidth="1"/>
  </cols>
  <sheetData>
    <row r="1" spans="2:20" ht="15.75" thickBot="1" x14ac:dyDescent="0.3"/>
    <row r="2" spans="2:20" ht="15.75" thickBot="1" x14ac:dyDescent="0.3">
      <c r="B2" s="111"/>
      <c r="C2" s="111"/>
      <c r="D2" s="111"/>
      <c r="E2" s="196" t="s">
        <v>55</v>
      </c>
      <c r="F2" s="194"/>
      <c r="G2" s="193" t="s">
        <v>56</v>
      </c>
      <c r="H2" s="197"/>
      <c r="I2" s="196" t="s">
        <v>57</v>
      </c>
      <c r="J2" s="194"/>
      <c r="K2" s="193" t="s">
        <v>58</v>
      </c>
      <c r="L2" s="197"/>
      <c r="M2" s="196" t="s">
        <v>59</v>
      </c>
      <c r="N2" s="194"/>
      <c r="O2" s="193" t="s">
        <v>60</v>
      </c>
      <c r="P2" s="194"/>
      <c r="Q2" s="193" t="s">
        <v>66</v>
      </c>
      <c r="R2" s="194"/>
      <c r="S2" s="193" t="s">
        <v>71</v>
      </c>
      <c r="T2" s="194"/>
    </row>
    <row r="3" spans="2:20" x14ac:dyDescent="0.25">
      <c r="B3" s="124" t="s">
        <v>61</v>
      </c>
      <c r="C3" s="125" t="s">
        <v>62</v>
      </c>
      <c r="D3" s="128" t="s">
        <v>72</v>
      </c>
      <c r="E3" s="126" t="s">
        <v>25</v>
      </c>
      <c r="F3" s="127" t="s">
        <v>26</v>
      </c>
      <c r="G3" s="128" t="s">
        <v>25</v>
      </c>
      <c r="H3" s="128" t="s">
        <v>26</v>
      </c>
      <c r="I3" s="126" t="s">
        <v>25</v>
      </c>
      <c r="J3" s="127" t="s">
        <v>26</v>
      </c>
      <c r="K3" s="128" t="s">
        <v>25</v>
      </c>
      <c r="L3" s="128" t="s">
        <v>26</v>
      </c>
      <c r="M3" s="126" t="s">
        <v>25</v>
      </c>
      <c r="N3" s="127" t="s">
        <v>26</v>
      </c>
      <c r="O3" s="128" t="s">
        <v>25</v>
      </c>
      <c r="P3" s="127" t="s">
        <v>26</v>
      </c>
      <c r="Q3" s="128" t="s">
        <v>25</v>
      </c>
      <c r="R3" s="127" t="s">
        <v>26</v>
      </c>
      <c r="S3" s="128" t="s">
        <v>25</v>
      </c>
      <c r="T3" s="127" t="s">
        <v>26</v>
      </c>
    </row>
    <row r="4" spans="2:20" x14ac:dyDescent="0.25">
      <c r="B4" s="195" t="str">
        <f>'pH-8_Oh'!D23</f>
        <v>CRD1236</v>
      </c>
      <c r="C4" s="191" t="s">
        <v>18</v>
      </c>
      <c r="D4" s="198">
        <v>5.0000000000000002E-5</v>
      </c>
      <c r="E4" s="129">
        <f>'pH-8_Oh'!G25</f>
        <v>6936.666666666667</v>
      </c>
      <c r="F4" s="163">
        <f>'pH-8_Oh'!H25</f>
        <v>9.4547932757837359</v>
      </c>
      <c r="G4" s="84">
        <f>'pH-8_1h'!G25</f>
        <v>8624</v>
      </c>
      <c r="H4" s="164">
        <f>'pH-8_1h'!H25</f>
        <v>16.616570327552985</v>
      </c>
      <c r="I4" s="135">
        <f>'pH-8_2h'!G25</f>
        <v>8531.3333333333339</v>
      </c>
      <c r="J4" s="163">
        <f>'pH-8_2h'!H25</f>
        <v>12.257662835249043</v>
      </c>
      <c r="K4" s="84">
        <f>'pH-8_3h'!G25</f>
        <v>8651.3333333333339</v>
      </c>
      <c r="L4" s="164">
        <f>'pH-8_3h'!H25</f>
        <v>7.5911085112606029</v>
      </c>
      <c r="M4" s="135">
        <f>'pH-8_4h'!G25</f>
        <v>8606.3333333333339</v>
      </c>
      <c r="N4" s="163">
        <f>'pH-8_4h'!H25</f>
        <v>9.3479362780593789</v>
      </c>
      <c r="O4" s="84">
        <f>'pH-8_5h'!G25</f>
        <v>8080</v>
      </c>
      <c r="P4" s="163">
        <f>'pH-8_5h'!H25</f>
        <v>9.0245718540580793</v>
      </c>
      <c r="Q4" s="84">
        <f>'pH-8_6h'!G25</f>
        <v>8395.6666666666661</v>
      </c>
      <c r="R4" s="163">
        <f>'pH-8_6h'!H25</f>
        <v>7.1310872027180068</v>
      </c>
      <c r="S4" s="84">
        <f>'pH-8_20h'!G25</f>
        <v>7520.666666666667</v>
      </c>
      <c r="T4" s="163">
        <f>'pH-8_20h'!H25</f>
        <v>5.5299019607843141</v>
      </c>
    </row>
    <row r="5" spans="2:20" x14ac:dyDescent="0.25">
      <c r="B5" s="188"/>
      <c r="C5" s="191"/>
      <c r="D5" s="199">
        <v>2.5000000000000001E-5</v>
      </c>
      <c r="E5" s="130">
        <f>'pH-8_Oh'!G26</f>
        <v>1482.3333333333333</v>
      </c>
      <c r="F5" s="136">
        <f>'pH-8_Oh'!H26</f>
        <v>2.02044525215811</v>
      </c>
      <c r="G5" s="85">
        <f>'pH-8_1h'!G26</f>
        <v>1658.3333333333333</v>
      </c>
      <c r="H5" s="165">
        <f>'pH-8_1h'!H26</f>
        <v>3.1952472703917789</v>
      </c>
      <c r="I5" s="137">
        <f>'pH-8_2h'!G26</f>
        <v>1672.6666666666667</v>
      </c>
      <c r="J5" s="136">
        <f>'pH-8_2h'!H26</f>
        <v>2.4032567049808429</v>
      </c>
      <c r="K5" s="85">
        <f>'pH-8_3h'!G26</f>
        <v>1773.6666666666667</v>
      </c>
      <c r="L5" s="85">
        <f>'pH-8_3h'!H26</f>
        <v>1.5563030125767767</v>
      </c>
      <c r="M5" s="137">
        <f>'pH-8_4h'!G26</f>
        <v>1760.3333333333333</v>
      </c>
      <c r="N5" s="136">
        <f>'pH-8_4h'!H26</f>
        <v>1.9120202751629254</v>
      </c>
      <c r="O5" s="85">
        <f>'pH-8_5h'!G26</f>
        <v>1734</v>
      </c>
      <c r="P5" s="136">
        <f>'pH-8_5h'!H26</f>
        <v>1.9367088607594936</v>
      </c>
      <c r="Q5" s="85">
        <f>'pH-8_6h'!G26</f>
        <v>1816</v>
      </c>
      <c r="R5" s="136">
        <f>'pH-8_6h'!H26</f>
        <v>1.5424688561721405</v>
      </c>
      <c r="S5" s="85">
        <f>'pH-8_20h'!G26</f>
        <v>1912.3333333333333</v>
      </c>
      <c r="T5" s="136">
        <f>'pH-8_20h'!H26</f>
        <v>1.406127450980392</v>
      </c>
    </row>
    <row r="6" spans="2:20" x14ac:dyDescent="0.25">
      <c r="B6" s="188"/>
      <c r="C6" s="191" t="s">
        <v>19</v>
      </c>
      <c r="D6" s="198">
        <v>5.0000000000000002E-5</v>
      </c>
      <c r="E6" s="129">
        <f>'pH-8_Oh'!G27</f>
        <v>9915</v>
      </c>
      <c r="F6" s="163">
        <f>'pH-8_Oh'!H27</f>
        <v>15.199284619315277</v>
      </c>
      <c r="G6" s="84">
        <f>'pH-8_1h'!G27</f>
        <v>12785.666666666666</v>
      </c>
      <c r="H6" s="164">
        <f>'pH-8_1h'!H27</f>
        <v>18.932379072063178</v>
      </c>
      <c r="I6" s="135">
        <f>'pH-8_2h'!G27</f>
        <v>12705.333333333334</v>
      </c>
      <c r="J6" s="163">
        <f>'pH-8_2h'!H27</f>
        <v>19.417218543046356</v>
      </c>
      <c r="K6" s="84">
        <f>'pH-8_3h'!G27</f>
        <v>13574.666666666666</v>
      </c>
      <c r="L6" s="164">
        <f>'pH-8_3h'!H27</f>
        <v>17.13973063973064</v>
      </c>
      <c r="M6" s="135">
        <f>'pH-8_4h'!G27</f>
        <v>13189.333333333334</v>
      </c>
      <c r="N6" s="163">
        <f>'pH-8_4h'!H27</f>
        <v>18.125515345854332</v>
      </c>
      <c r="O6" s="84">
        <f>'pH-8_5h'!G27</f>
        <v>12443</v>
      </c>
      <c r="P6" s="163">
        <f>'pH-8_5h'!H27</f>
        <v>17.750356633380886</v>
      </c>
      <c r="Q6" s="84">
        <f>'pH-8_6h'!G27</f>
        <v>12680.333333333334</v>
      </c>
      <c r="R6" s="163">
        <f>'pH-8_6h'!H27</f>
        <v>17.35447080291971</v>
      </c>
      <c r="S6" s="84">
        <f>'pH-8_20h'!G27</f>
        <v>12348.666666666666</v>
      </c>
      <c r="T6" s="163">
        <f>'pH-8_20h'!H27</f>
        <v>14.968080808080808</v>
      </c>
    </row>
    <row r="7" spans="2:20" x14ac:dyDescent="0.25">
      <c r="B7" s="188"/>
      <c r="C7" s="191"/>
      <c r="D7" s="200">
        <v>2.5000000000000001E-5</v>
      </c>
      <c r="E7" s="131">
        <f>'pH-8_Oh'!G28</f>
        <v>1540</v>
      </c>
      <c r="F7" s="138">
        <f>'pH-8_Oh'!H28</f>
        <v>2.3607562595809912</v>
      </c>
      <c r="G7" s="86">
        <f>'pH-8_1h'!G28</f>
        <v>1932.6666666666667</v>
      </c>
      <c r="H7" s="166">
        <f>'pH-8_1h'!H28</f>
        <v>2.8617966436327738</v>
      </c>
      <c r="I7" s="139">
        <f>'pH-8_2h'!G28</f>
        <v>1974.6666666666667</v>
      </c>
      <c r="J7" s="150">
        <f>'pH-8_2h'!H28</f>
        <v>3.0178298522669382</v>
      </c>
      <c r="K7" s="86">
        <f>'pH-8_3h'!G28</f>
        <v>2162</v>
      </c>
      <c r="L7" s="166">
        <f>'pH-8_3h'!H28</f>
        <v>2.7297979797979797</v>
      </c>
      <c r="M7" s="139">
        <f>'pH-8_4h'!G28</f>
        <v>2153.6666666666665</v>
      </c>
      <c r="N7" s="150">
        <f>'pH-8_4h'!H28</f>
        <v>2.9596885020613835</v>
      </c>
      <c r="O7" s="86">
        <f>'pH-8_5h'!G28</f>
        <v>2110</v>
      </c>
      <c r="P7" s="150">
        <f>'pH-8_5h'!H28</f>
        <v>3.0099857346647645</v>
      </c>
      <c r="Q7" s="86">
        <f>'pH-8_6h'!G28</f>
        <v>2229.3333333333335</v>
      </c>
      <c r="R7" s="150">
        <f>'pH-8_6h'!H28</f>
        <v>3.0510948905109494</v>
      </c>
      <c r="S7" s="86">
        <f>'pH-8_20h'!G28</f>
        <v>2378</v>
      </c>
      <c r="T7" s="150">
        <f>'pH-8_20h'!H28</f>
        <v>2.8824242424242423</v>
      </c>
    </row>
    <row r="8" spans="2:20" x14ac:dyDescent="0.25">
      <c r="B8" s="188"/>
      <c r="C8" s="191" t="s">
        <v>20</v>
      </c>
      <c r="D8" s="198">
        <v>5.0000000000000002E-5</v>
      </c>
      <c r="E8" s="129">
        <f>'pH-8_Oh'!G29</f>
        <v>5822.666666666667</v>
      </c>
      <c r="F8" s="163">
        <f>'pH-8_Oh'!H29</f>
        <v>10.979258328095538</v>
      </c>
      <c r="G8" s="84">
        <f>'pH-8_1h'!G29</f>
        <v>10433.333333333334</v>
      </c>
      <c r="H8" s="164">
        <f>'pH-8_1h'!H29</f>
        <v>17.544843049327355</v>
      </c>
      <c r="I8" s="135">
        <f>'pH-8_2h'!G29</f>
        <v>10712.333333333334</v>
      </c>
      <c r="J8" s="163">
        <f>'pH-8_2h'!H29</f>
        <v>18.290836653386457</v>
      </c>
      <c r="K8" s="84">
        <f>'pH-8_3h'!G29</f>
        <v>12002.666666666666</v>
      </c>
      <c r="L8" s="164">
        <f>'pH-8_3h'!H29</f>
        <v>19.580206634040238</v>
      </c>
      <c r="M8" s="135">
        <f>'pH-8_4h'!G29</f>
        <v>11660.666666666666</v>
      </c>
      <c r="N8" s="163">
        <f>'pH-8_4h'!H29</f>
        <v>18.960433604336043</v>
      </c>
      <c r="O8" s="84">
        <f>'pH-8_5h'!G29</f>
        <v>10991</v>
      </c>
      <c r="P8" s="163">
        <f>'pH-8_5h'!H29</f>
        <v>18.649886877828052</v>
      </c>
      <c r="Q8" s="84">
        <f>'pH-8_6h'!G29</f>
        <v>12501.666666666666</v>
      </c>
      <c r="R8" s="163">
        <f>'pH-8_6h'!H29</f>
        <v>21.225240520656477</v>
      </c>
      <c r="S8" s="84">
        <f>'pH-8_20h'!G29</f>
        <v>9251</v>
      </c>
      <c r="T8" s="163">
        <f>'pH-8_20h'!H29</f>
        <v>15.025988088792637</v>
      </c>
    </row>
    <row r="9" spans="2:20" x14ac:dyDescent="0.25">
      <c r="B9" s="188"/>
      <c r="C9" s="191"/>
      <c r="D9" s="200">
        <v>2.5000000000000001E-5</v>
      </c>
      <c r="E9" s="131">
        <f>'pH-8_Oh'!G30</f>
        <v>862.33333333333337</v>
      </c>
      <c r="F9" s="138">
        <f>'pH-8_Oh'!H30</f>
        <v>1.6260213702074167</v>
      </c>
      <c r="G9" s="86">
        <f>'pH-8_1h'!G30</f>
        <v>1071</v>
      </c>
      <c r="H9" s="86">
        <f>'pH-8_1h'!H30</f>
        <v>1.8010089686098656</v>
      </c>
      <c r="I9" s="139">
        <f>'pH-8_2h'!G30</f>
        <v>1120.6666666666667</v>
      </c>
      <c r="J9" s="138">
        <f>'pH-8_2h'!H30</f>
        <v>1.9134889015367105</v>
      </c>
      <c r="K9" s="86">
        <f>'pH-8_3h'!G30</f>
        <v>1184.6666666666667</v>
      </c>
      <c r="L9" s="86">
        <f>'pH-8_3h'!H30</f>
        <v>1.9325720500271888</v>
      </c>
      <c r="M9" s="139">
        <f>'pH-8_4h'!G30</f>
        <v>1196.3333333333333</v>
      </c>
      <c r="N9" s="138">
        <f>'pH-8_4h'!H30</f>
        <v>1.9452574525745256</v>
      </c>
      <c r="O9" s="86">
        <f>'pH-8_5h'!G30</f>
        <v>1184.6666666666667</v>
      </c>
      <c r="P9" s="138">
        <f>'pH-8_5h'!H30</f>
        <v>2.0101809954751131</v>
      </c>
      <c r="Q9" s="86">
        <f>'pH-8_6h'!G30</f>
        <v>1229.3333333333333</v>
      </c>
      <c r="R9" s="138">
        <f>'pH-8_6h'!H30</f>
        <v>2.0871533672891904</v>
      </c>
      <c r="S9" s="86">
        <f>'pH-8_20h'!G30</f>
        <v>1403.3333333333333</v>
      </c>
      <c r="T9" s="138">
        <f>'pH-8_20h'!H30</f>
        <v>2.2793719545208448</v>
      </c>
    </row>
    <row r="10" spans="2:20" x14ac:dyDescent="0.25">
      <c r="B10" s="188"/>
      <c r="C10" s="191" t="s">
        <v>21</v>
      </c>
      <c r="D10" s="199">
        <v>5.0000000000000002E-5</v>
      </c>
      <c r="E10" s="130">
        <f>'pH-8_Oh'!G31</f>
        <v>1256.3333333333333</v>
      </c>
      <c r="F10" s="136">
        <f>'pH-8_Oh'!H31</f>
        <v>1.341758632965468</v>
      </c>
      <c r="G10" s="85">
        <f>'pH-8_1h'!G31</f>
        <v>1360</v>
      </c>
      <c r="H10" s="85">
        <f>'pH-8_1h'!H31</f>
        <v>1.3963039014373717</v>
      </c>
      <c r="I10" s="137">
        <f>'pH-8_2h'!G31</f>
        <v>1372.3333333333333</v>
      </c>
      <c r="J10" s="136">
        <f>'pH-8_2h'!H31</f>
        <v>1.4123499142367066</v>
      </c>
      <c r="K10" s="85">
        <f>'pH-8_3h'!G31</f>
        <v>1480.3333333333333</v>
      </c>
      <c r="L10" s="85">
        <f>'pH-8_3h'!H31</f>
        <v>1.4754152823920264</v>
      </c>
      <c r="M10" s="137">
        <f>'pH-8_4h'!G31</f>
        <v>1500</v>
      </c>
      <c r="N10" s="136">
        <f>'pH-8_4h'!H31</f>
        <v>1.5080428954423593</v>
      </c>
      <c r="O10" s="85">
        <f>'pH-8_5h'!G31</f>
        <v>1480</v>
      </c>
      <c r="P10" s="136">
        <f>'pH-8_5h'!H31</f>
        <v>1.4819759679572764</v>
      </c>
      <c r="Q10" s="85">
        <f>'pH-8_6h'!G31</f>
        <v>1504.3333333333333</v>
      </c>
      <c r="R10" s="136">
        <f>'pH-8_6h'!H31</f>
        <v>1.4762839385017992</v>
      </c>
      <c r="S10" s="85">
        <f>'pH-8_20h'!G31</f>
        <v>1607.3333333333333</v>
      </c>
      <c r="T10" s="136">
        <f>'pH-8_20h'!H31</f>
        <v>1.4832359274069515</v>
      </c>
    </row>
    <row r="11" spans="2:20" ht="15.75" thickBot="1" x14ac:dyDescent="0.3">
      <c r="B11" s="189"/>
      <c r="C11" s="192"/>
      <c r="D11" s="201">
        <v>2.5000000000000001E-5</v>
      </c>
      <c r="E11" s="132">
        <f>'pH-8_Oh'!G32</f>
        <v>665</v>
      </c>
      <c r="F11" s="140">
        <f>'pH-8_Oh'!H32</f>
        <v>0.71021715913136341</v>
      </c>
      <c r="G11" s="141">
        <f>'pH-8_1h'!G32</f>
        <v>715</v>
      </c>
      <c r="H11" s="141">
        <f>'pH-8_1h'!H32</f>
        <v>0.73408624229979469</v>
      </c>
      <c r="I11" s="142">
        <f>'pH-8_2h'!G32</f>
        <v>737.66666666666663</v>
      </c>
      <c r="J11" s="140">
        <f>'pH-8_2h'!H32</f>
        <v>0.7591766723842196</v>
      </c>
      <c r="K11" s="141">
        <f>'pH-8_3h'!G32</f>
        <v>767</v>
      </c>
      <c r="L11" s="141">
        <f>'pH-8_3h'!H32</f>
        <v>0.76445182724252492</v>
      </c>
      <c r="M11" s="142">
        <f>'pH-8_4h'!G32</f>
        <v>780.33333333333337</v>
      </c>
      <c r="N11" s="140">
        <f>'pH-8_4h'!H32</f>
        <v>0.78451742627345855</v>
      </c>
      <c r="O11" s="141">
        <f>'pH-8_5h'!G32</f>
        <v>749.66666666666663</v>
      </c>
      <c r="P11" s="140">
        <f>'pH-8_5h'!H32</f>
        <v>0.75066755674232311</v>
      </c>
      <c r="Q11" s="141">
        <f>'pH-8_6h'!G32</f>
        <v>772.66666666666663</v>
      </c>
      <c r="R11" s="140">
        <f>'pH-8_6h'!H32</f>
        <v>0.75825973176316641</v>
      </c>
      <c r="S11" s="141">
        <f>'pH-8_20h'!G32</f>
        <v>826</v>
      </c>
      <c r="T11" s="140">
        <f>'pH-8_20h'!H32</f>
        <v>0.76222700707474622</v>
      </c>
    </row>
    <row r="12" spans="2:20" x14ac:dyDescent="0.25">
      <c r="B12" s="187" t="str">
        <f>'pH-8_Oh'!I23</f>
        <v>CRD1264</v>
      </c>
      <c r="C12" s="190" t="s">
        <v>18</v>
      </c>
      <c r="D12" s="202">
        <v>5.0000000000000002E-5</v>
      </c>
      <c r="E12" s="133">
        <f>'pH-8_Oh'!L25</f>
        <v>727.66666666666663</v>
      </c>
      <c r="F12" s="143">
        <f>'pH-8_Oh'!M25</f>
        <v>0.991821899136756</v>
      </c>
      <c r="G12" s="144">
        <f>'pH-8_1h'!L25</f>
        <v>718.33333333333337</v>
      </c>
      <c r="H12" s="144">
        <f>'pH-8_1h'!M25</f>
        <v>1.3840719332048812</v>
      </c>
      <c r="I12" s="145">
        <f>'pH-8_2h'!L25</f>
        <v>665.66666666666663</v>
      </c>
      <c r="J12" s="143">
        <f>'pH-8_2h'!M25</f>
        <v>0.95641762452107271</v>
      </c>
      <c r="K12" s="144">
        <f>'pH-8_3h'!L25</f>
        <v>686</v>
      </c>
      <c r="L12" s="144">
        <f>'pH-8_3h'!M25</f>
        <v>0.60193038900263229</v>
      </c>
      <c r="M12" s="145">
        <f>'pH-8_4h'!L25</f>
        <v>701.66666666666663</v>
      </c>
      <c r="N12" s="143">
        <f>'pH-8_4h'!M25</f>
        <v>0.76212889210716872</v>
      </c>
      <c r="O12" s="144">
        <f>'pH-8_5h'!L25</f>
        <v>691</v>
      </c>
      <c r="P12" s="143">
        <f>'pH-8_5h'!M25</f>
        <v>0.77177959791511541</v>
      </c>
      <c r="Q12" s="144">
        <f>'pH-8_6h'!L25</f>
        <v>786.66666666666663</v>
      </c>
      <c r="R12" s="143">
        <f>'pH-8_6h'!M25</f>
        <v>0.66817667044167617</v>
      </c>
      <c r="S12" s="144">
        <f>'pH-8_20h'!L25</f>
        <v>758</v>
      </c>
      <c r="T12" s="143">
        <f>'pH-8_20h'!M25</f>
        <v>0.55735294117647061</v>
      </c>
    </row>
    <row r="13" spans="2:20" x14ac:dyDescent="0.25">
      <c r="B13" s="188"/>
      <c r="C13" s="191"/>
      <c r="D13" s="199">
        <v>2.5000000000000001E-5</v>
      </c>
      <c r="E13" s="130">
        <f>'pH-8_Oh'!L26</f>
        <v>576.33333333333337</v>
      </c>
      <c r="F13" s="136">
        <f>'pH-8_Oh'!M26</f>
        <v>0.78555202180826911</v>
      </c>
      <c r="G13" s="85">
        <f>'pH-8_1h'!L26</f>
        <v>580</v>
      </c>
      <c r="H13" s="85">
        <f>'pH-8_1h'!M26</f>
        <v>1.117533718689788</v>
      </c>
      <c r="I13" s="137">
        <f>'pH-8_2h'!L26</f>
        <v>568.33333333333337</v>
      </c>
      <c r="J13" s="136">
        <f>'pH-8_2h'!M26</f>
        <v>0.8165708812260537</v>
      </c>
      <c r="K13" s="85">
        <f>'pH-8_3h'!L26</f>
        <v>575.66666666666663</v>
      </c>
      <c r="L13" s="85">
        <f>'pH-8_3h'!M26</f>
        <v>0.50511845568879787</v>
      </c>
      <c r="M13" s="137">
        <f>'pH-8_4h'!L26</f>
        <v>584</v>
      </c>
      <c r="N13" s="136">
        <f>'pH-8_4h'!M26</f>
        <v>0.63432295438088349</v>
      </c>
      <c r="O13" s="85">
        <f>'pH-8_5h'!L26</f>
        <v>582</v>
      </c>
      <c r="P13" s="136">
        <f>'pH-8_5h'!M26</f>
        <v>0.65003723008190617</v>
      </c>
      <c r="Q13" s="85">
        <f>'pH-8_6h'!L26</f>
        <v>629</v>
      </c>
      <c r="R13" s="136">
        <f>'pH-8_6h'!M26</f>
        <v>0.5342582106455267</v>
      </c>
      <c r="S13" s="85">
        <f>'pH-8_20h'!L26</f>
        <v>675.66666666666663</v>
      </c>
      <c r="T13" s="136">
        <f>'pH-8_20h'!M26</f>
        <v>0.49681372549019603</v>
      </c>
    </row>
    <row r="14" spans="2:20" x14ac:dyDescent="0.25">
      <c r="B14" s="188"/>
      <c r="C14" s="191" t="s">
        <v>19</v>
      </c>
      <c r="D14" s="198">
        <v>5.0000000000000002E-5</v>
      </c>
      <c r="E14" s="129">
        <f>'pH-8_Oh'!L27</f>
        <v>903.66666666666663</v>
      </c>
      <c r="F14" s="134">
        <f>'pH-8_Oh'!M27</f>
        <v>1.3852835973428717</v>
      </c>
      <c r="G14" s="84">
        <f>'pH-8_1h'!L27</f>
        <v>897.33333333333337</v>
      </c>
      <c r="H14" s="84">
        <f>'pH-8_1h'!M27</f>
        <v>1.3287265547877591</v>
      </c>
      <c r="I14" s="135">
        <f>'pH-8_2h'!L27</f>
        <v>874.66666666666663</v>
      </c>
      <c r="J14" s="134">
        <f>'pH-8_2h'!M27</f>
        <v>1.336729495669893</v>
      </c>
      <c r="K14" s="84">
        <f>'pH-8_3h'!L27</f>
        <v>888</v>
      </c>
      <c r="L14" s="84">
        <f>'pH-8_3h'!M27</f>
        <v>1.1212121212121211</v>
      </c>
      <c r="M14" s="135">
        <f>'pH-8_4h'!L27</f>
        <v>897</v>
      </c>
      <c r="N14" s="134">
        <f>'pH-8_4h'!M27</f>
        <v>1.2327072835547412</v>
      </c>
      <c r="O14" s="84">
        <f>'pH-8_5h'!L27</f>
        <v>862.66666666666663</v>
      </c>
      <c r="P14" s="134">
        <f>'pH-8_5h'!M27</f>
        <v>1.2306229196386114</v>
      </c>
      <c r="Q14" s="84">
        <f>'pH-8_6h'!L27</f>
        <v>882.33333333333337</v>
      </c>
      <c r="R14" s="134">
        <f>'pH-8_6h'!M27</f>
        <v>1.2075729927007302</v>
      </c>
      <c r="S14" s="84">
        <f>'pH-8_20h'!L27</f>
        <v>946.33333333333337</v>
      </c>
      <c r="T14" s="134">
        <f>'pH-8_20h'!M27</f>
        <v>1.1470707070707071</v>
      </c>
    </row>
    <row r="15" spans="2:20" x14ac:dyDescent="0.25">
      <c r="B15" s="188"/>
      <c r="C15" s="191"/>
      <c r="D15" s="200">
        <v>2.5000000000000001E-5</v>
      </c>
      <c r="E15" s="131">
        <f>'pH-8_Oh'!L28</f>
        <v>677</v>
      </c>
      <c r="F15" s="138">
        <f>'pH-8_Oh'!M28</f>
        <v>1.0378129790495656</v>
      </c>
      <c r="G15" s="86">
        <f>'pH-8_1h'!L28</f>
        <v>703.33333333333337</v>
      </c>
      <c r="H15" s="86">
        <f>'pH-8_1h'!M28</f>
        <v>1.0414610069101677</v>
      </c>
      <c r="I15" s="139">
        <f>'pH-8_2h'!L28</f>
        <v>691.66666666666663</v>
      </c>
      <c r="J15" s="138">
        <f>'pH-8_2h'!M28</f>
        <v>1.0570555272542026</v>
      </c>
      <c r="K15" s="86">
        <f>'pH-8_3h'!L28</f>
        <v>710.33333333333337</v>
      </c>
      <c r="L15" s="86">
        <f>'pH-8_3h'!M28</f>
        <v>0.89688552188552195</v>
      </c>
      <c r="M15" s="139">
        <f>'pH-8_4h'!L28</f>
        <v>717.66666666666663</v>
      </c>
      <c r="N15" s="138">
        <f>'pH-8_4h'!M28</f>
        <v>0.98625744388456249</v>
      </c>
      <c r="O15" s="86">
        <f>'pH-8_5h'!L28</f>
        <v>687.33333333333337</v>
      </c>
      <c r="P15" s="138">
        <f>'pH-8_5h'!M28</f>
        <v>0.98050404184498341</v>
      </c>
      <c r="Q15" s="86">
        <f>'pH-8_6h'!L28</f>
        <v>719</v>
      </c>
      <c r="R15" s="138">
        <f>'pH-8_6h'!M28</f>
        <v>0.98403284671532854</v>
      </c>
      <c r="S15" s="86">
        <f>'pH-8_20h'!L28</f>
        <v>773</v>
      </c>
      <c r="T15" s="138">
        <f>'pH-8_20h'!M28</f>
        <v>0.93696969696969701</v>
      </c>
    </row>
    <row r="16" spans="2:20" x14ac:dyDescent="0.25">
      <c r="B16" s="188"/>
      <c r="C16" s="191" t="s">
        <v>20</v>
      </c>
      <c r="D16" s="198">
        <v>5.0000000000000002E-5</v>
      </c>
      <c r="E16" s="129">
        <f>'pH-8_Oh'!L29</f>
        <v>554.66666666666663</v>
      </c>
      <c r="F16" s="134">
        <f>'pH-8_Oh'!M29</f>
        <v>1.0458830923947202</v>
      </c>
      <c r="G16" s="84">
        <f>'pH-8_1h'!L29</f>
        <v>580.66666666666663</v>
      </c>
      <c r="H16" s="84">
        <f>'pH-8_1h'!M29</f>
        <v>0.976457399103139</v>
      </c>
      <c r="I16" s="135">
        <f>'pH-8_2h'!L29</f>
        <v>583.66666666666663</v>
      </c>
      <c r="J16" s="134">
        <f>'pH-8_2h'!M29</f>
        <v>0.9965850882185544</v>
      </c>
      <c r="K16" s="84">
        <f>'pH-8_3h'!L29</f>
        <v>616.33333333333337</v>
      </c>
      <c r="L16" s="84">
        <f>'pH-8_3h'!M29</f>
        <v>1.0054377379010333</v>
      </c>
      <c r="M16" s="135">
        <f>'pH-8_4h'!L29</f>
        <v>615</v>
      </c>
      <c r="N16" s="134">
        <f>'pH-8_4h'!M29</f>
        <v>1</v>
      </c>
      <c r="O16" s="84">
        <f>'pH-8_5h'!L29</f>
        <v>597.66666666666663</v>
      </c>
      <c r="P16" s="134">
        <f>'pH-8_5h'!M29</f>
        <v>1.0141402714932126</v>
      </c>
      <c r="Q16" s="84">
        <f>'pH-8_6h'!L29</f>
        <v>635.33333333333337</v>
      </c>
      <c r="R16" s="134">
        <f>'pH-8_6h'!M29</f>
        <v>1.0786644029428409</v>
      </c>
      <c r="S16" s="84">
        <f>'pH-8_20h'!L29</f>
        <v>662</v>
      </c>
      <c r="T16" s="134">
        <f>'pH-8_20h'!M29</f>
        <v>1.0752571737953438</v>
      </c>
    </row>
    <row r="17" spans="2:20" x14ac:dyDescent="0.25">
      <c r="B17" s="188"/>
      <c r="C17" s="191"/>
      <c r="D17" s="200">
        <v>2.5000000000000001E-5</v>
      </c>
      <c r="E17" s="131">
        <f>'pH-8_Oh'!L30</f>
        <v>825</v>
      </c>
      <c r="F17" s="138">
        <f>'pH-8_Oh'!M30</f>
        <v>1.555625392834695</v>
      </c>
      <c r="G17" s="86">
        <f>'pH-8_1h'!L30</f>
        <v>850.66666666666663</v>
      </c>
      <c r="H17" s="86">
        <f>'pH-8_1h'!M30</f>
        <v>1.430493273542601</v>
      </c>
      <c r="I17" s="139">
        <f>'pH-8_2h'!L30</f>
        <v>843.66666666666663</v>
      </c>
      <c r="J17" s="138">
        <f>'pH-8_2h'!M30</f>
        <v>1.4405236198064884</v>
      </c>
      <c r="K17" s="86">
        <f>'pH-8_3h'!L30</f>
        <v>870</v>
      </c>
      <c r="L17" s="86">
        <f>'pH-8_3h'!M30</f>
        <v>1.4192495921696575</v>
      </c>
      <c r="M17" s="139">
        <f>'pH-8_4h'!L30</f>
        <v>863.66666666666663</v>
      </c>
      <c r="N17" s="138">
        <f>'pH-8_4h'!M30</f>
        <v>1.4043360433604335</v>
      </c>
      <c r="O17" s="86">
        <f>'pH-8_5h'!L30</f>
        <v>847</v>
      </c>
      <c r="P17" s="138">
        <f>'pH-8_5h'!M30</f>
        <v>1.4372171945701357</v>
      </c>
      <c r="Q17" s="86">
        <f>'pH-8_6h'!L30</f>
        <v>884.66666666666663</v>
      </c>
      <c r="R17" s="138">
        <f>'pH-8_6h'!M30</f>
        <v>1.5019807583474816</v>
      </c>
      <c r="S17" s="86">
        <f>'pH-8_20h'!L30</f>
        <v>917.66666666666663</v>
      </c>
      <c r="T17" s="138">
        <f>'pH-8_20h'!M30</f>
        <v>1.4905251759610179</v>
      </c>
    </row>
    <row r="18" spans="2:20" x14ac:dyDescent="0.25">
      <c r="B18" s="188"/>
      <c r="C18" s="191" t="s">
        <v>21</v>
      </c>
      <c r="D18" s="199">
        <v>5.0000000000000002E-5</v>
      </c>
      <c r="E18" s="130">
        <f>'pH-8_Oh'!L31</f>
        <v>598</v>
      </c>
      <c r="F18" s="136">
        <f>'pH-8_Oh'!M31</f>
        <v>0.63866144535421854</v>
      </c>
      <c r="G18" s="85">
        <f>'pH-8_1h'!L31</f>
        <v>633</v>
      </c>
      <c r="H18" s="85">
        <f>'pH-8_1h'!M31</f>
        <v>0.64989733059548249</v>
      </c>
      <c r="I18" s="137">
        <f>'pH-8_2h'!L31</f>
        <v>640.33333333333337</v>
      </c>
      <c r="J18" s="136">
        <f>'pH-8_2h'!M31</f>
        <v>0.65900514579759872</v>
      </c>
      <c r="K18" s="85">
        <f>'pH-8_3h'!L31</f>
        <v>669.33333333333337</v>
      </c>
      <c r="L18" s="85">
        <f>'pH-8_3h'!M31</f>
        <v>0.66710963455149508</v>
      </c>
      <c r="M18" s="137">
        <f>'pH-8_4h'!L31</f>
        <v>677.66666666666663</v>
      </c>
      <c r="N18" s="136">
        <f>'pH-8_4h'!M31</f>
        <v>0.68130026809651478</v>
      </c>
      <c r="O18" s="85">
        <f>'pH-8_5h'!L31</f>
        <v>676</v>
      </c>
      <c r="P18" s="136">
        <f>'pH-8_5h'!M31</f>
        <v>0.67690253671562084</v>
      </c>
      <c r="Q18" s="85">
        <f>'pH-8_6h'!L31</f>
        <v>694.33333333333337</v>
      </c>
      <c r="R18" s="136">
        <f>'pH-8_6h'!M31</f>
        <v>0.68138698070003278</v>
      </c>
      <c r="S18" s="85">
        <f>'pH-8_20h'!L31</f>
        <v>733.66666666666663</v>
      </c>
      <c r="T18" s="136">
        <f>'pH-8_20h'!M31</f>
        <v>0.67702245462934474</v>
      </c>
    </row>
    <row r="19" spans="2:20" ht="15.75" thickBot="1" x14ac:dyDescent="0.3">
      <c r="B19" s="189"/>
      <c r="C19" s="192"/>
      <c r="D19" s="201">
        <v>2.5000000000000001E-5</v>
      </c>
      <c r="E19" s="132">
        <f>'pH-8_Oh'!L32</f>
        <v>673</v>
      </c>
      <c r="F19" s="140">
        <f>'pH-8_Oh'!M32</f>
        <v>0.71876112495550015</v>
      </c>
      <c r="G19" s="141">
        <f>'pH-8_1h'!L32</f>
        <v>869</v>
      </c>
      <c r="H19" s="141">
        <f>'pH-8_1h'!M32</f>
        <v>0.8921971252566735</v>
      </c>
      <c r="I19" s="142">
        <f>'pH-8_2h'!L32</f>
        <v>698.66666666666663</v>
      </c>
      <c r="J19" s="140">
        <f>'pH-8_2h'!M32</f>
        <v>0.71903945111492285</v>
      </c>
      <c r="K19" s="141">
        <f>'pH-8_3h'!L32</f>
        <v>750.66666666666663</v>
      </c>
      <c r="L19" s="141">
        <f>'pH-8_3h'!M32</f>
        <v>0.74817275747508294</v>
      </c>
      <c r="M19" s="142">
        <f>'pH-8_4h'!L32</f>
        <v>1086.3333333333333</v>
      </c>
      <c r="N19" s="140">
        <f>'pH-8_4h'!M32</f>
        <v>1.0921581769436997</v>
      </c>
      <c r="O19" s="141">
        <f>'pH-8_5h'!L32</f>
        <v>733.66666666666663</v>
      </c>
      <c r="P19" s="140">
        <f>'pH-8_5h'!M32</f>
        <v>0.7346461949265688</v>
      </c>
      <c r="Q19" s="141">
        <f>'pH-8_6h'!L32</f>
        <v>749.33333333333337</v>
      </c>
      <c r="R19" s="140">
        <f>'pH-8_6h'!M32</f>
        <v>0.73536146548904158</v>
      </c>
      <c r="S19" s="141">
        <f>'pH-8_20h'!L32</f>
        <v>803</v>
      </c>
      <c r="T19" s="140">
        <f>'pH-8_20h'!M32</f>
        <v>0.74100276837896029</v>
      </c>
    </row>
  </sheetData>
  <mergeCells count="18">
    <mergeCell ref="S2:T2"/>
    <mergeCell ref="Q2:R2"/>
    <mergeCell ref="B4:B11"/>
    <mergeCell ref="C4:C5"/>
    <mergeCell ref="C6:C7"/>
    <mergeCell ref="C8:C9"/>
    <mergeCell ref="C10:C11"/>
    <mergeCell ref="O2:P2"/>
    <mergeCell ref="E2:F2"/>
    <mergeCell ref="G2:H2"/>
    <mergeCell ref="I2:J2"/>
    <mergeCell ref="K2:L2"/>
    <mergeCell ref="M2:N2"/>
    <mergeCell ref="B12:B19"/>
    <mergeCell ref="C12:C13"/>
    <mergeCell ref="C14:C15"/>
    <mergeCell ref="C16:C17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pH-8_Oh</vt:lpstr>
      <vt:lpstr>pH-8_1h</vt:lpstr>
      <vt:lpstr>pH-8_2h</vt:lpstr>
      <vt:lpstr>pH-8_3h</vt:lpstr>
      <vt:lpstr>pH-8_4h</vt:lpstr>
      <vt:lpstr>pH-8_5h</vt:lpstr>
      <vt:lpstr>pH-8_6h</vt:lpstr>
      <vt:lpstr>pH-8_20h</vt:lpstr>
      <vt:lpstr>Compiled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Kavita Punia</cp:lastModifiedBy>
  <dcterms:created xsi:type="dcterms:W3CDTF">2015-05-29T05:34:09Z</dcterms:created>
  <dcterms:modified xsi:type="dcterms:W3CDTF">2015-05-30T04:23:15Z</dcterms:modified>
</cp:coreProperties>
</file>